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C:\Users\Informatica\Desktop\respaldo ars\escritorio\Pag Web\documentos\Cuenta Publica\CUENTA PUBLICA 2019\excel's\"/>
    </mc:Choice>
  </mc:AlternateContent>
  <xr:revisionPtr revIDLastSave="0" documentId="13_ncr:1_{62471A76-428B-459F-8374-04AAFA65F57E}" xr6:coauthVersionLast="36" xr6:coauthVersionMax="36" xr10:uidLastSave="{00000000-0000-0000-0000-000000000000}"/>
  <bookViews>
    <workbookView xWindow="0" yWindow="0" windowWidth="20496" windowHeight="7752" firstSheet="17" activeTab="23" xr2:uid="{00000000-000D-0000-FFFF-FFFF00000000}"/>
  </bookViews>
  <sheets>
    <sheet name="ESF" sheetId="1" r:id="rId1"/>
    <sheet name="EADoP" sheetId="2" r:id="rId2"/>
    <sheet name=" EADoP(1)" sheetId="3" r:id="rId3"/>
    <sheet name="IAAODF" sheetId="4" r:id="rId4"/>
    <sheet name="B.Pp.LDF AG2019" sheetId="5" r:id="rId5"/>
    <sheet name="EAID (1)" sheetId="6" r:id="rId6"/>
    <sheet name="EAID (2)" sheetId="7" r:id="rId7"/>
    <sheet name="EAPED NE COG" sheetId="8" r:id="rId8"/>
    <sheet name="EAPED NE COG (2)" sheetId="9" r:id="rId9"/>
    <sheet name="EAPED NE COG (3)" sheetId="10" r:id="rId10"/>
    <sheet name="EAPED E COG" sheetId="11" r:id="rId11"/>
    <sheet name="EAPED E COG (2)" sheetId="12" r:id="rId12"/>
    <sheet name="EAPED E COG (3)" sheetId="13" r:id="rId13"/>
    <sheet name="EAPED CA" sheetId="14" r:id="rId14"/>
    <sheet name="EAPED CF" sheetId="15" r:id="rId15"/>
    <sheet name="EAPED CF (2)" sheetId="16" r:id="rId16"/>
    <sheet name="EAPED CSPC" sheetId="17" r:id="rId17"/>
    <sheet name="PI-LDF. 7a" sheetId="18" r:id="rId18"/>
    <sheet name="PROY.EGR.7b" sheetId="19" r:id="rId19"/>
    <sheet name="RI-LDF. 7c" sheetId="20" r:id="rId20"/>
    <sheet name="Res.EGR.7d" sheetId="21" r:id="rId21"/>
    <sheet name="ISEA-LDF (1)" sheetId="22" r:id="rId22"/>
    <sheet name="ISEA-LDF (2)" sheetId="23" r:id="rId23"/>
    <sheet name="Guia de Cumplimiento LDF" sheetId="24" r:id="rId24"/>
  </sheets>
  <externalReferences>
    <externalReference r:id="rId25"/>
    <externalReference r:id="rId26"/>
    <externalReference r:id="rId27"/>
  </externalReferences>
  <definedNames>
    <definedName name="_xlnm.Print_Area" localSheetId="0">ESF!$A$1:$L$93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23" l="1"/>
  <c r="G43" i="23"/>
  <c r="F43" i="23"/>
  <c r="E43" i="23"/>
  <c r="D43" i="23"/>
  <c r="H38" i="23"/>
  <c r="G38" i="23"/>
  <c r="F38" i="23"/>
  <c r="E38" i="23"/>
  <c r="D38" i="23"/>
  <c r="H34" i="23"/>
  <c r="G34" i="23"/>
  <c r="F34" i="23"/>
  <c r="E34" i="23"/>
  <c r="D34" i="23"/>
  <c r="H30" i="23"/>
  <c r="G30" i="23"/>
  <c r="F30" i="23"/>
  <c r="E30" i="23"/>
  <c r="D30" i="23"/>
  <c r="H25" i="23"/>
  <c r="G25" i="23"/>
  <c r="F25" i="23"/>
  <c r="F14" i="23" s="1"/>
  <c r="E25" i="23"/>
  <c r="D25" i="23"/>
  <c r="H21" i="23"/>
  <c r="G21" i="23"/>
  <c r="G14" i="23" s="1"/>
  <c r="F21" i="23"/>
  <c r="E21" i="23"/>
  <c r="D21" i="23"/>
  <c r="H16" i="23"/>
  <c r="H14" i="23" s="1"/>
  <c r="G16" i="23"/>
  <c r="F16" i="23"/>
  <c r="E16" i="23"/>
  <c r="D16" i="23"/>
  <c r="D14" i="23" s="1"/>
  <c r="E14" i="23"/>
  <c r="H9" i="23"/>
  <c r="G9" i="23"/>
  <c r="F9" i="23"/>
  <c r="F42" i="23" s="1"/>
  <c r="E9" i="23"/>
  <c r="E42" i="23" s="1"/>
  <c r="D9" i="23"/>
  <c r="H34" i="22"/>
  <c r="G34" i="22"/>
  <c r="F34" i="22"/>
  <c r="E34" i="22"/>
  <c r="D34" i="22"/>
  <c r="H31" i="22"/>
  <c r="G31" i="22"/>
  <c r="F31" i="22"/>
  <c r="E31" i="22"/>
  <c r="D31" i="22"/>
  <c r="H18" i="22"/>
  <c r="H13" i="22" s="1"/>
  <c r="G18" i="22"/>
  <c r="F18" i="22"/>
  <c r="E18" i="22"/>
  <c r="D18" i="22"/>
  <c r="D13" i="22" s="1"/>
  <c r="H14" i="22"/>
  <c r="G14" i="22"/>
  <c r="F14" i="22"/>
  <c r="E14" i="22"/>
  <c r="E13" i="22" s="1"/>
  <c r="E40" i="22" s="1"/>
  <c r="D14" i="22"/>
  <c r="G13" i="22"/>
  <c r="F13" i="22"/>
  <c r="H9" i="22"/>
  <c r="H40" i="22" s="1"/>
  <c r="G9" i="22"/>
  <c r="G40" i="22" s="1"/>
  <c r="F9" i="22"/>
  <c r="F40" i="22" s="1"/>
  <c r="E9" i="22"/>
  <c r="D9" i="22"/>
  <c r="G42" i="23" l="1"/>
  <c r="D42" i="23"/>
  <c r="H42" i="23"/>
  <c r="D40" i="22"/>
  <c r="H16" i="21" l="1"/>
  <c r="G16" i="21"/>
  <c r="F16" i="21"/>
  <c r="E16" i="21"/>
  <c r="D16" i="21"/>
  <c r="C16" i="21"/>
  <c r="H6" i="21"/>
  <c r="H26" i="21" s="1"/>
  <c r="G6" i="21"/>
  <c r="G26" i="21" s="1"/>
  <c r="F6" i="21"/>
  <c r="F26" i="21" s="1"/>
  <c r="E6" i="21"/>
  <c r="E26" i="21" s="1"/>
  <c r="D6" i="21"/>
  <c r="D26" i="21" s="1"/>
  <c r="C6" i="21"/>
  <c r="C26" i="21" s="1"/>
  <c r="I38" i="20" l="1"/>
  <c r="H38" i="20"/>
  <c r="G38" i="20"/>
  <c r="F38" i="20"/>
  <c r="E38" i="20"/>
  <c r="D38" i="20"/>
  <c r="I30" i="20"/>
  <c r="H30" i="20"/>
  <c r="G30" i="20"/>
  <c r="F30" i="20"/>
  <c r="E30" i="20"/>
  <c r="D30" i="20"/>
  <c r="I23" i="20"/>
  <c r="H23" i="20"/>
  <c r="H33" i="20" s="1"/>
  <c r="G23" i="20"/>
  <c r="F23" i="20"/>
  <c r="E23" i="20"/>
  <c r="D23" i="20"/>
  <c r="I9" i="20"/>
  <c r="I33" i="20" s="1"/>
  <c r="H9" i="20"/>
  <c r="G9" i="20"/>
  <c r="G33" i="20" s="1"/>
  <c r="F9" i="20"/>
  <c r="F33" i="20" s="1"/>
  <c r="E9" i="20"/>
  <c r="E33" i="20" s="1"/>
  <c r="D9" i="20"/>
  <c r="D33" i="20" s="1"/>
  <c r="H19" i="19" l="1"/>
  <c r="H16" i="19" s="1"/>
  <c r="D19" i="19"/>
  <c r="D16" i="19" s="1"/>
  <c r="D18" i="19"/>
  <c r="G16" i="19"/>
  <c r="F16" i="19"/>
  <c r="E16" i="19"/>
  <c r="C16" i="19"/>
  <c r="H11" i="19"/>
  <c r="H6" i="19" s="1"/>
  <c r="H26" i="19" s="1"/>
  <c r="H10" i="19"/>
  <c r="D10" i="19"/>
  <c r="H9" i="19"/>
  <c r="D9" i="19"/>
  <c r="H8" i="19"/>
  <c r="D8" i="19"/>
  <c r="H7" i="19"/>
  <c r="D7" i="19"/>
  <c r="D6" i="19" s="1"/>
  <c r="D26" i="19" s="1"/>
  <c r="G6" i="19"/>
  <c r="G26" i="19" s="1"/>
  <c r="F6" i="19"/>
  <c r="F26" i="19" s="1"/>
  <c r="E6" i="19"/>
  <c r="E26" i="19" s="1"/>
  <c r="C6" i="19"/>
  <c r="C26" i="19" s="1"/>
  <c r="I39" i="18" l="1"/>
  <c r="H39" i="18"/>
  <c r="G39" i="18"/>
  <c r="F39" i="18"/>
  <c r="E39" i="18"/>
  <c r="D39" i="18"/>
  <c r="I31" i="18"/>
  <c r="H31" i="18"/>
  <c r="G31" i="18"/>
  <c r="F31" i="18"/>
  <c r="E31" i="18"/>
  <c r="D31" i="18"/>
  <c r="I24" i="18"/>
  <c r="H24" i="18"/>
  <c r="H34" i="18" s="1"/>
  <c r="G24" i="18"/>
  <c r="F24" i="18"/>
  <c r="E24" i="18"/>
  <c r="D24" i="18"/>
  <c r="I10" i="18"/>
  <c r="I34" i="18" s="1"/>
  <c r="H10" i="18"/>
  <c r="G10" i="18"/>
  <c r="G34" i="18" s="1"/>
  <c r="F10" i="18"/>
  <c r="F34" i="18" s="1"/>
  <c r="E10" i="18"/>
  <c r="E34" i="18" s="1"/>
  <c r="D10" i="18"/>
  <c r="D34" i="18" s="1"/>
  <c r="E32" i="17" l="1"/>
  <c r="H32" i="17" s="1"/>
  <c r="E31" i="17"/>
  <c r="H31" i="17" s="1"/>
  <c r="E30" i="17"/>
  <c r="H30" i="17" s="1"/>
  <c r="H29" i="17" s="1"/>
  <c r="G29" i="17"/>
  <c r="F29" i="17"/>
  <c r="E29" i="17"/>
  <c r="D29" i="17"/>
  <c r="C29" i="17"/>
  <c r="E28" i="17"/>
  <c r="H28" i="17" s="1"/>
  <c r="E27" i="17"/>
  <c r="H27" i="17" s="1"/>
  <c r="E26" i="17"/>
  <c r="H26" i="17" s="1"/>
  <c r="H25" i="17" s="1"/>
  <c r="G25" i="17"/>
  <c r="F25" i="17"/>
  <c r="E25" i="17"/>
  <c r="D25" i="17"/>
  <c r="C25" i="17"/>
  <c r="E24" i="17"/>
  <c r="E22" i="17" s="1"/>
  <c r="H23" i="17"/>
  <c r="G22" i="17"/>
  <c r="F22" i="17"/>
  <c r="D22" i="17"/>
  <c r="C22" i="17"/>
  <c r="H20" i="17"/>
  <c r="E20" i="17"/>
  <c r="E19" i="17"/>
  <c r="E17" i="17" s="1"/>
  <c r="H18" i="17"/>
  <c r="E18" i="17"/>
  <c r="G17" i="17"/>
  <c r="F17" i="17"/>
  <c r="D17" i="17"/>
  <c r="C17" i="17"/>
  <c r="H16" i="17"/>
  <c r="E16" i="17"/>
  <c r="E15" i="17"/>
  <c r="E13" i="17" s="1"/>
  <c r="E10" i="17" s="1"/>
  <c r="E34" i="17" s="1"/>
  <c r="H14" i="17"/>
  <c r="E14" i="17"/>
  <c r="G13" i="17"/>
  <c r="F13" i="17"/>
  <c r="F10" i="17" s="1"/>
  <c r="F34" i="17" s="1"/>
  <c r="D13" i="17"/>
  <c r="C13" i="17"/>
  <c r="H12" i="17"/>
  <c r="E11" i="17"/>
  <c r="H11" i="17" s="1"/>
  <c r="G10" i="17"/>
  <c r="G34" i="17" s="1"/>
  <c r="D10" i="17"/>
  <c r="D34" i="17" s="1"/>
  <c r="C10" i="17"/>
  <c r="C34" i="17" s="1"/>
  <c r="H45" i="16"/>
  <c r="G45" i="16"/>
  <c r="F45" i="16"/>
  <c r="E45" i="16"/>
  <c r="D45" i="16"/>
  <c r="C45" i="16"/>
  <c r="E42" i="16"/>
  <c r="H42" i="16" s="1"/>
  <c r="E41" i="16"/>
  <c r="H41" i="16" s="1"/>
  <c r="E40" i="16"/>
  <c r="H40" i="16" s="1"/>
  <c r="E39" i="16"/>
  <c r="H39" i="16" s="1"/>
  <c r="G38" i="16"/>
  <c r="F38" i="16"/>
  <c r="E38" i="16"/>
  <c r="D38" i="16"/>
  <c r="C38" i="16"/>
  <c r="E37" i="16"/>
  <c r="H37" i="16" s="1"/>
  <c r="E36" i="16"/>
  <c r="H36" i="16" s="1"/>
  <c r="E35" i="16"/>
  <c r="H35" i="16" s="1"/>
  <c r="E34" i="16"/>
  <c r="H34" i="16" s="1"/>
  <c r="E33" i="16"/>
  <c r="H33" i="16" s="1"/>
  <c r="E32" i="16"/>
  <c r="H32" i="16" s="1"/>
  <c r="E31" i="16"/>
  <c r="H31" i="16" s="1"/>
  <c r="E30" i="16"/>
  <c r="H30" i="16" s="1"/>
  <c r="E29" i="16"/>
  <c r="H29" i="16" s="1"/>
  <c r="H28" i="16" s="1"/>
  <c r="G28" i="16"/>
  <c r="F28" i="16"/>
  <c r="D28" i="16"/>
  <c r="C28" i="16"/>
  <c r="E27" i="16"/>
  <c r="H27" i="16" s="1"/>
  <c r="E26" i="16"/>
  <c r="H26" i="16" s="1"/>
  <c r="E25" i="16"/>
  <c r="H25" i="16" s="1"/>
  <c r="E24" i="16"/>
  <c r="H24" i="16" s="1"/>
  <c r="E23" i="16"/>
  <c r="H23" i="16" s="1"/>
  <c r="E22" i="16"/>
  <c r="H22" i="16" s="1"/>
  <c r="E21" i="16"/>
  <c r="H21" i="16" s="1"/>
  <c r="G20" i="16"/>
  <c r="F20" i="16"/>
  <c r="E20" i="16"/>
  <c r="D20" i="16"/>
  <c r="C20" i="16"/>
  <c r="E19" i="16"/>
  <c r="H19" i="16" s="1"/>
  <c r="E18" i="16"/>
  <c r="H18" i="16" s="1"/>
  <c r="E17" i="16"/>
  <c r="H17" i="16" s="1"/>
  <c r="E16" i="16"/>
  <c r="H16" i="16" s="1"/>
  <c r="E15" i="16"/>
  <c r="H15" i="16" s="1"/>
  <c r="E14" i="16"/>
  <c r="H14" i="16" s="1"/>
  <c r="E13" i="16"/>
  <c r="E11" i="16" s="1"/>
  <c r="E12" i="16"/>
  <c r="H12" i="16" s="1"/>
  <c r="G11" i="16"/>
  <c r="G10" i="16" s="1"/>
  <c r="G44" i="16" s="1"/>
  <c r="F11" i="16"/>
  <c r="D11" i="16"/>
  <c r="C11" i="16"/>
  <c r="C10" i="16" s="1"/>
  <c r="C44" i="16" s="1"/>
  <c r="F10" i="16"/>
  <c r="F44" i="16" s="1"/>
  <c r="D10" i="16"/>
  <c r="D44" i="16" s="1"/>
  <c r="E42" i="15"/>
  <c r="H42" i="15" s="1"/>
  <c r="E41" i="15"/>
  <c r="H41" i="15" s="1"/>
  <c r="E40" i="15"/>
  <c r="H40" i="15" s="1"/>
  <c r="E39" i="15"/>
  <c r="H39" i="15" s="1"/>
  <c r="H38" i="15" s="1"/>
  <c r="G38" i="15"/>
  <c r="F38" i="15"/>
  <c r="E38" i="15"/>
  <c r="D38" i="15"/>
  <c r="C38" i="15"/>
  <c r="E37" i="15"/>
  <c r="H37" i="15" s="1"/>
  <c r="E36" i="15"/>
  <c r="H36" i="15" s="1"/>
  <c r="E35" i="15"/>
  <c r="H35" i="15" s="1"/>
  <c r="E34" i="15"/>
  <c r="H34" i="15" s="1"/>
  <c r="E33" i="15"/>
  <c r="H33" i="15" s="1"/>
  <c r="E32" i="15"/>
  <c r="H32" i="15" s="1"/>
  <c r="E31" i="15"/>
  <c r="H31" i="15" s="1"/>
  <c r="E30" i="15"/>
  <c r="H30" i="15" s="1"/>
  <c r="E29" i="15"/>
  <c r="H29" i="15" s="1"/>
  <c r="G28" i="15"/>
  <c r="F28" i="15"/>
  <c r="E28" i="15"/>
  <c r="D28" i="15"/>
  <c r="C28" i="15"/>
  <c r="E27" i="15"/>
  <c r="H27" i="15" s="1"/>
  <c r="E26" i="15"/>
  <c r="H26" i="15" s="1"/>
  <c r="E25" i="15"/>
  <c r="H25" i="15" s="1"/>
  <c r="E24" i="15"/>
  <c r="H24" i="15" s="1"/>
  <c r="E23" i="15"/>
  <c r="H23" i="15" s="1"/>
  <c r="E22" i="15"/>
  <c r="H22" i="15" s="1"/>
  <c r="E21" i="15"/>
  <c r="H21" i="15" s="1"/>
  <c r="G20" i="15"/>
  <c r="F20" i="15"/>
  <c r="E20" i="15"/>
  <c r="D20" i="15"/>
  <c r="C20" i="15"/>
  <c r="E19" i="15"/>
  <c r="H19" i="15" s="1"/>
  <c r="E18" i="15"/>
  <c r="H18" i="15" s="1"/>
  <c r="E17" i="15"/>
  <c r="H17" i="15" s="1"/>
  <c r="E16" i="15"/>
  <c r="H16" i="15" s="1"/>
  <c r="E15" i="15"/>
  <c r="H15" i="15" s="1"/>
  <c r="E14" i="15"/>
  <c r="H14" i="15" s="1"/>
  <c r="E13" i="15"/>
  <c r="H13" i="15" s="1"/>
  <c r="E12" i="15"/>
  <c r="H12" i="15" s="1"/>
  <c r="G11" i="15"/>
  <c r="G10" i="15" s="1"/>
  <c r="G44" i="15" s="1"/>
  <c r="F11" i="15"/>
  <c r="D11" i="15"/>
  <c r="D10" i="15" s="1"/>
  <c r="D44" i="15" s="1"/>
  <c r="C11" i="15"/>
  <c r="C10" i="15" s="1"/>
  <c r="C44" i="15" s="1"/>
  <c r="F10" i="15"/>
  <c r="F44" i="15" s="1"/>
  <c r="E29" i="14"/>
  <c r="H29" i="14" s="1"/>
  <c r="E28" i="14"/>
  <c r="H28" i="14" s="1"/>
  <c r="E27" i="14"/>
  <c r="H27" i="14" s="1"/>
  <c r="E26" i="14"/>
  <c r="H26" i="14" s="1"/>
  <c r="E25" i="14"/>
  <c r="H25" i="14" s="1"/>
  <c r="E24" i="14"/>
  <c r="H24" i="14" s="1"/>
  <c r="E23" i="14"/>
  <c r="E21" i="14" s="1"/>
  <c r="E22" i="14"/>
  <c r="H22" i="14" s="1"/>
  <c r="G21" i="14"/>
  <c r="F21" i="14"/>
  <c r="D21" i="14"/>
  <c r="C21" i="14"/>
  <c r="E19" i="14"/>
  <c r="H19" i="14" s="1"/>
  <c r="E18" i="14"/>
  <c r="H18" i="14" s="1"/>
  <c r="E17" i="14"/>
  <c r="H17" i="14" s="1"/>
  <c r="E16" i="14"/>
  <c r="H16" i="14" s="1"/>
  <c r="E15" i="14"/>
  <c r="H15" i="14" s="1"/>
  <c r="E14" i="14"/>
  <c r="H14" i="14" s="1"/>
  <c r="E13" i="14"/>
  <c r="H13" i="14" s="1"/>
  <c r="E12" i="14"/>
  <c r="H12" i="14" s="1"/>
  <c r="H11" i="14" s="1"/>
  <c r="G11" i="14"/>
  <c r="G37" i="14" s="1"/>
  <c r="F11" i="14"/>
  <c r="F37" i="14" s="1"/>
  <c r="E11" i="14"/>
  <c r="E37" i="14" s="1"/>
  <c r="D11" i="14"/>
  <c r="D37" i="14" s="1"/>
  <c r="C11" i="14"/>
  <c r="C37" i="14" s="1"/>
  <c r="H34" i="13"/>
  <c r="G34" i="13"/>
  <c r="F34" i="13"/>
  <c r="E34" i="13"/>
  <c r="D34" i="13"/>
  <c r="C34" i="13"/>
  <c r="H30" i="13"/>
  <c r="E30" i="13"/>
  <c r="E29" i="13"/>
  <c r="H29" i="13" s="1"/>
  <c r="H28" i="13"/>
  <c r="E28" i="13"/>
  <c r="E27" i="13"/>
  <c r="H27" i="13" s="1"/>
  <c r="H26" i="13"/>
  <c r="E26" i="13"/>
  <c r="E25" i="13"/>
  <c r="E23" i="13" s="1"/>
  <c r="H24" i="13"/>
  <c r="E24" i="13"/>
  <c r="G23" i="13"/>
  <c r="F23" i="13"/>
  <c r="D23" i="13"/>
  <c r="C23" i="13"/>
  <c r="H22" i="13"/>
  <c r="E22" i="13"/>
  <c r="E21" i="13"/>
  <c r="E19" i="13" s="1"/>
  <c r="H20" i="13"/>
  <c r="E20" i="13"/>
  <c r="G19" i="13"/>
  <c r="F19" i="13"/>
  <c r="D19" i="13"/>
  <c r="C19" i="13"/>
  <c r="H18" i="13"/>
  <c r="E18" i="13"/>
  <c r="E17" i="13"/>
  <c r="H17" i="13" s="1"/>
  <c r="H16" i="13"/>
  <c r="E16" i="13"/>
  <c r="E15" i="13"/>
  <c r="H15" i="13" s="1"/>
  <c r="H14" i="13"/>
  <c r="E14" i="13"/>
  <c r="E13" i="13"/>
  <c r="E11" i="13" s="1"/>
  <c r="H12" i="13"/>
  <c r="E12" i="13"/>
  <c r="G11" i="13"/>
  <c r="G33" i="13" s="1"/>
  <c r="F11" i="13"/>
  <c r="F33" i="13" s="1"/>
  <c r="D11" i="13"/>
  <c r="D33" i="13" s="1"/>
  <c r="C11" i="13"/>
  <c r="C33" i="13" s="1"/>
  <c r="E34" i="12"/>
  <c r="H34" i="12" s="1"/>
  <c r="E33" i="12"/>
  <c r="H33" i="12" s="1"/>
  <c r="E32" i="12"/>
  <c r="H32" i="12" s="1"/>
  <c r="H31" i="12" s="1"/>
  <c r="G31" i="12"/>
  <c r="F31" i="12"/>
  <c r="E31" i="12"/>
  <c r="D31" i="12"/>
  <c r="C31" i="12"/>
  <c r="E30" i="12"/>
  <c r="H30" i="12" s="1"/>
  <c r="H29" i="12"/>
  <c r="E29" i="12"/>
  <c r="E28" i="12"/>
  <c r="H28" i="12" s="1"/>
  <c r="H27" i="12"/>
  <c r="E27" i="12"/>
  <c r="E26" i="12"/>
  <c r="H26" i="12" s="1"/>
  <c r="H25" i="12"/>
  <c r="E25" i="12"/>
  <c r="E24" i="12"/>
  <c r="H24" i="12" s="1"/>
  <c r="H23" i="12"/>
  <c r="E23" i="12"/>
  <c r="E22" i="12"/>
  <c r="H22" i="12" s="1"/>
  <c r="G21" i="12"/>
  <c r="F21" i="12"/>
  <c r="E21" i="12"/>
  <c r="D21" i="12"/>
  <c r="C21" i="12"/>
  <c r="E20" i="12"/>
  <c r="H20" i="12" s="1"/>
  <c r="H19" i="12"/>
  <c r="E19" i="12"/>
  <c r="E18" i="12"/>
  <c r="H18" i="12" s="1"/>
  <c r="H17" i="12"/>
  <c r="E17" i="12"/>
  <c r="E16" i="12"/>
  <c r="H16" i="12" s="1"/>
  <c r="H15" i="12"/>
  <c r="E15" i="12"/>
  <c r="E14" i="12"/>
  <c r="H14" i="12" s="1"/>
  <c r="H13" i="12"/>
  <c r="E13" i="12"/>
  <c r="E12" i="12"/>
  <c r="H12" i="12" s="1"/>
  <c r="G11" i="12"/>
  <c r="G36" i="12" s="1"/>
  <c r="F11" i="12"/>
  <c r="F36" i="12" s="1"/>
  <c r="E11" i="12"/>
  <c r="E36" i="12" s="1"/>
  <c r="D11" i="12"/>
  <c r="D36" i="12" s="1"/>
  <c r="C11" i="12"/>
  <c r="C36" i="12" s="1"/>
  <c r="E38" i="11"/>
  <c r="H38" i="11" s="1"/>
  <c r="E37" i="11"/>
  <c r="H37" i="11" s="1"/>
  <c r="E36" i="11"/>
  <c r="H36" i="11" s="1"/>
  <c r="E35" i="11"/>
  <c r="H35" i="11" s="1"/>
  <c r="E34" i="11"/>
  <c r="H34" i="11" s="1"/>
  <c r="E33" i="11"/>
  <c r="H33" i="11" s="1"/>
  <c r="E32" i="11"/>
  <c r="H32" i="11" s="1"/>
  <c r="E31" i="11"/>
  <c r="H31" i="11" s="1"/>
  <c r="E30" i="11"/>
  <c r="H30" i="11" s="1"/>
  <c r="G29" i="11"/>
  <c r="G39" i="11" s="1"/>
  <c r="F29" i="11"/>
  <c r="F39" i="11" s="1"/>
  <c r="E29" i="11"/>
  <c r="E39" i="11" s="1"/>
  <c r="D29" i="11"/>
  <c r="D39" i="11" s="1"/>
  <c r="C29" i="11"/>
  <c r="C39" i="11" s="1"/>
  <c r="E28" i="11"/>
  <c r="H28" i="11" s="1"/>
  <c r="E27" i="11"/>
  <c r="H27" i="11" s="1"/>
  <c r="E26" i="11"/>
  <c r="H26" i="11" s="1"/>
  <c r="E25" i="11"/>
  <c r="H25" i="11" s="1"/>
  <c r="E24" i="11"/>
  <c r="H24" i="11" s="1"/>
  <c r="E23" i="11"/>
  <c r="H23" i="11" s="1"/>
  <c r="E22" i="11"/>
  <c r="H22" i="11" s="1"/>
  <c r="E21" i="11"/>
  <c r="H21" i="11" s="1"/>
  <c r="E20" i="11"/>
  <c r="E19" i="11" s="1"/>
  <c r="G19" i="11"/>
  <c r="F19" i="11"/>
  <c r="D19" i="11"/>
  <c r="C19" i="11"/>
  <c r="E18" i="11"/>
  <c r="H18" i="11" s="1"/>
  <c r="E17" i="11"/>
  <c r="H17" i="11" s="1"/>
  <c r="E16" i="11"/>
  <c r="H16" i="11" s="1"/>
  <c r="E15" i="11"/>
  <c r="H15" i="11" s="1"/>
  <c r="E14" i="11"/>
  <c r="H14" i="11" s="1"/>
  <c r="E13" i="11"/>
  <c r="H13" i="11" s="1"/>
  <c r="E12" i="11"/>
  <c r="H12" i="11" s="1"/>
  <c r="G11" i="11"/>
  <c r="F11" i="11"/>
  <c r="E11" i="11"/>
  <c r="D11" i="11"/>
  <c r="C11" i="11"/>
  <c r="G10" i="11"/>
  <c r="F10" i="11"/>
  <c r="D10" i="11"/>
  <c r="C10" i="11"/>
  <c r="E30" i="10"/>
  <c r="H30" i="10" s="1"/>
  <c r="E29" i="10"/>
  <c r="H29" i="10" s="1"/>
  <c r="E28" i="10"/>
  <c r="H28" i="10" s="1"/>
  <c r="E27" i="10"/>
  <c r="H27" i="10" s="1"/>
  <c r="E26" i="10"/>
  <c r="H26" i="10" s="1"/>
  <c r="E25" i="10"/>
  <c r="H25" i="10" s="1"/>
  <c r="E24" i="10"/>
  <c r="E23" i="10" s="1"/>
  <c r="G23" i="10"/>
  <c r="F23" i="10"/>
  <c r="D23" i="10"/>
  <c r="C23" i="10"/>
  <c r="E22" i="10"/>
  <c r="H22" i="10" s="1"/>
  <c r="E21" i="10"/>
  <c r="H21" i="10" s="1"/>
  <c r="E20" i="10"/>
  <c r="H20" i="10" s="1"/>
  <c r="G19" i="10"/>
  <c r="F19" i="10"/>
  <c r="E19" i="10"/>
  <c r="D19" i="10"/>
  <c r="C19" i="10"/>
  <c r="E18" i="10"/>
  <c r="H18" i="10" s="1"/>
  <c r="E17" i="10"/>
  <c r="H17" i="10" s="1"/>
  <c r="E16" i="10"/>
  <c r="H16" i="10" s="1"/>
  <c r="E15" i="10"/>
  <c r="H15" i="10" s="1"/>
  <c r="E14" i="10"/>
  <c r="H14" i="10" s="1"/>
  <c r="E13" i="10"/>
  <c r="H13" i="10" s="1"/>
  <c r="E12" i="10"/>
  <c r="H12" i="10" s="1"/>
  <c r="G11" i="10"/>
  <c r="G34" i="10" s="1"/>
  <c r="F11" i="10"/>
  <c r="F34" i="10" s="1"/>
  <c r="E11" i="10"/>
  <c r="E34" i="10" s="1"/>
  <c r="D11" i="10"/>
  <c r="D34" i="10" s="1"/>
  <c r="C11" i="10"/>
  <c r="C34" i="10" s="1"/>
  <c r="E34" i="9"/>
  <c r="H34" i="9" s="1"/>
  <c r="H33" i="9"/>
  <c r="E33" i="9"/>
  <c r="E32" i="9"/>
  <c r="H32" i="9" s="1"/>
  <c r="H31" i="9" s="1"/>
  <c r="G31" i="9"/>
  <c r="F31" i="9"/>
  <c r="E31" i="9"/>
  <c r="D31" i="9"/>
  <c r="C31" i="9"/>
  <c r="E30" i="9"/>
  <c r="H30" i="9" s="1"/>
  <c r="H29" i="9"/>
  <c r="E29" i="9"/>
  <c r="E28" i="9"/>
  <c r="H28" i="9" s="1"/>
  <c r="H27" i="9"/>
  <c r="E27" i="9"/>
  <c r="E26" i="9"/>
  <c r="H26" i="9" s="1"/>
  <c r="H25" i="9"/>
  <c r="E25" i="9"/>
  <c r="E24" i="9"/>
  <c r="H24" i="9" s="1"/>
  <c r="H23" i="9"/>
  <c r="E23" i="9"/>
  <c r="E22" i="9"/>
  <c r="H22" i="9" s="1"/>
  <c r="G21" i="9"/>
  <c r="F21" i="9"/>
  <c r="E21" i="9"/>
  <c r="D21" i="9"/>
  <c r="C21" i="9"/>
  <c r="E20" i="9"/>
  <c r="H20" i="9" s="1"/>
  <c r="H19" i="9"/>
  <c r="E19" i="9"/>
  <c r="E18" i="9"/>
  <c r="H18" i="9" s="1"/>
  <c r="H17" i="9"/>
  <c r="E17" i="9"/>
  <c r="E16" i="9"/>
  <c r="H16" i="9" s="1"/>
  <c r="H15" i="9"/>
  <c r="E15" i="9"/>
  <c r="E14" i="9"/>
  <c r="H14" i="9" s="1"/>
  <c r="H13" i="9"/>
  <c r="E13" i="9"/>
  <c r="E12" i="9"/>
  <c r="H12" i="9" s="1"/>
  <c r="H11" i="9" s="1"/>
  <c r="G11" i="9"/>
  <c r="G36" i="9" s="1"/>
  <c r="F11" i="9"/>
  <c r="F36" i="9" s="1"/>
  <c r="E11" i="9"/>
  <c r="E36" i="9" s="1"/>
  <c r="D11" i="9"/>
  <c r="D36" i="9" s="1"/>
  <c r="C11" i="9"/>
  <c r="C36" i="9" s="1"/>
  <c r="E38" i="8"/>
  <c r="H38" i="8" s="1"/>
  <c r="E37" i="8"/>
  <c r="H37" i="8" s="1"/>
  <c r="E36" i="8"/>
  <c r="H36" i="8" s="1"/>
  <c r="E35" i="8"/>
  <c r="H35" i="8" s="1"/>
  <c r="E34" i="8"/>
  <c r="H34" i="8" s="1"/>
  <c r="E33" i="8"/>
  <c r="H33" i="8" s="1"/>
  <c r="E32" i="8"/>
  <c r="H32" i="8" s="1"/>
  <c r="E31" i="8"/>
  <c r="H31" i="8" s="1"/>
  <c r="E30" i="8"/>
  <c r="H30" i="8" s="1"/>
  <c r="G29" i="8"/>
  <c r="F29" i="8"/>
  <c r="E29" i="8"/>
  <c r="D29" i="8"/>
  <c r="C29" i="8"/>
  <c r="E28" i="8"/>
  <c r="H28" i="8" s="1"/>
  <c r="H27" i="8"/>
  <c r="E27" i="8"/>
  <c r="E26" i="8"/>
  <c r="H26" i="8" s="1"/>
  <c r="H25" i="8"/>
  <c r="E25" i="8"/>
  <c r="E24" i="8"/>
  <c r="H24" i="8" s="1"/>
  <c r="H23" i="8"/>
  <c r="E23" i="8"/>
  <c r="E22" i="8"/>
  <c r="H22" i="8" s="1"/>
  <c r="H21" i="8"/>
  <c r="E21" i="8"/>
  <c r="E20" i="8"/>
  <c r="H20" i="8" s="1"/>
  <c r="H19" i="8" s="1"/>
  <c r="G19" i="8"/>
  <c r="F19" i="8"/>
  <c r="E19" i="8"/>
  <c r="D19" i="8"/>
  <c r="C19" i="8"/>
  <c r="E18" i="8"/>
  <c r="H18" i="8" s="1"/>
  <c r="H17" i="8"/>
  <c r="E17" i="8"/>
  <c r="E16" i="8"/>
  <c r="H16" i="8" s="1"/>
  <c r="H15" i="8"/>
  <c r="E15" i="8"/>
  <c r="E14" i="8"/>
  <c r="H14" i="8" s="1"/>
  <c r="H13" i="8"/>
  <c r="E13" i="8"/>
  <c r="E12" i="8"/>
  <c r="H12" i="8" s="1"/>
  <c r="G11" i="8"/>
  <c r="G39" i="8" s="1"/>
  <c r="F11" i="8"/>
  <c r="F10" i="8" s="1"/>
  <c r="E11" i="8"/>
  <c r="E10" i="8" s="1"/>
  <c r="D11" i="8"/>
  <c r="D39" i="8" s="1"/>
  <c r="C11" i="8"/>
  <c r="C39" i="8" s="1"/>
  <c r="G10" i="8"/>
  <c r="D10" i="8"/>
  <c r="C10" i="8"/>
  <c r="H24" i="17" l="1"/>
  <c r="H22" i="17" s="1"/>
  <c r="H15" i="17"/>
  <c r="H13" i="17" s="1"/>
  <c r="H19" i="17"/>
  <c r="H17" i="17" s="1"/>
  <c r="H20" i="16"/>
  <c r="H38" i="16"/>
  <c r="E28" i="16"/>
  <c r="E10" i="16" s="1"/>
  <c r="E44" i="16" s="1"/>
  <c r="H13" i="16"/>
  <c r="H11" i="16" s="1"/>
  <c r="H10" i="16" s="1"/>
  <c r="H44" i="16" s="1"/>
  <c r="H11" i="15"/>
  <c r="H20" i="15"/>
  <c r="H28" i="15"/>
  <c r="E11" i="15"/>
  <c r="E10" i="15" s="1"/>
  <c r="E44" i="15" s="1"/>
  <c r="H23" i="14"/>
  <c r="H21" i="14" s="1"/>
  <c r="H37" i="14" s="1"/>
  <c r="E33" i="13"/>
  <c r="H19" i="13"/>
  <c r="H13" i="13"/>
  <c r="H11" i="13" s="1"/>
  <c r="H33" i="13" s="1"/>
  <c r="H21" i="13"/>
  <c r="H25" i="13"/>
  <c r="H23" i="13" s="1"/>
  <c r="H11" i="12"/>
  <c r="H36" i="12" s="1"/>
  <c r="H21" i="12"/>
  <c r="H11" i="11"/>
  <c r="H10" i="11" s="1"/>
  <c r="E10" i="11"/>
  <c r="H29" i="11"/>
  <c r="H20" i="11"/>
  <c r="H19" i="11" s="1"/>
  <c r="H11" i="10"/>
  <c r="H19" i="10"/>
  <c r="H24" i="10"/>
  <c r="H23" i="10" s="1"/>
  <c r="H21" i="9"/>
  <c r="H36" i="9" s="1"/>
  <c r="H11" i="8"/>
  <c r="H29" i="8"/>
  <c r="E39" i="8"/>
  <c r="F39" i="8"/>
  <c r="H10" i="17" l="1"/>
  <c r="H34" i="17" s="1"/>
  <c r="H10" i="15"/>
  <c r="H44" i="15" s="1"/>
  <c r="H39" i="11"/>
  <c r="H34" i="10"/>
  <c r="H39" i="8"/>
  <c r="H10" i="8"/>
  <c r="I35" i="7" l="1"/>
  <c r="H35" i="7"/>
  <c r="G35" i="7"/>
  <c r="F35" i="7"/>
  <c r="E35" i="7"/>
  <c r="D35" i="7"/>
  <c r="I32" i="7"/>
  <c r="H32" i="7"/>
  <c r="G32" i="7"/>
  <c r="F32" i="7"/>
  <c r="E32" i="7"/>
  <c r="D32" i="7"/>
  <c r="I24" i="7"/>
  <c r="H24" i="7"/>
  <c r="G24" i="7"/>
  <c r="F24" i="7"/>
  <c r="E24" i="7"/>
  <c r="D24" i="7"/>
  <c r="I19" i="7"/>
  <c r="H19" i="7"/>
  <c r="G19" i="7"/>
  <c r="F19" i="7"/>
  <c r="F30" i="7" s="1"/>
  <c r="E19" i="7"/>
  <c r="D19" i="7"/>
  <c r="I10" i="7"/>
  <c r="I30" i="7" s="1"/>
  <c r="H10" i="7"/>
  <c r="H30" i="7" s="1"/>
  <c r="G10" i="7"/>
  <c r="G30" i="7" s="1"/>
  <c r="F10" i="7"/>
  <c r="E10" i="7"/>
  <c r="E30" i="7" s="1"/>
  <c r="D10" i="7"/>
  <c r="D30" i="7" s="1"/>
  <c r="I38" i="6"/>
  <c r="H38" i="6"/>
  <c r="G38" i="6"/>
  <c r="F38" i="6"/>
  <c r="E38" i="6"/>
  <c r="D38" i="6"/>
  <c r="I36" i="6"/>
  <c r="H36" i="6"/>
  <c r="H42" i="6" s="1"/>
  <c r="G36" i="6"/>
  <c r="F36" i="6"/>
  <c r="E36" i="6"/>
  <c r="D36" i="6"/>
  <c r="D42" i="6" s="1"/>
  <c r="I35" i="6"/>
  <c r="I29" i="6"/>
  <c r="H29" i="6"/>
  <c r="G29" i="6"/>
  <c r="F29" i="6"/>
  <c r="E29" i="6"/>
  <c r="D29" i="6"/>
  <c r="I17" i="6"/>
  <c r="I42" i="6" s="1"/>
  <c r="H17" i="6"/>
  <c r="G17" i="6"/>
  <c r="G42" i="6" s="1"/>
  <c r="F17" i="6"/>
  <c r="E17" i="6"/>
  <c r="E42" i="6" s="1"/>
  <c r="D17" i="6"/>
  <c r="I16" i="6"/>
  <c r="F16" i="6"/>
  <c r="F42" i="6" s="1"/>
  <c r="E57" i="5" l="1"/>
  <c r="D57" i="5"/>
  <c r="C57" i="5"/>
  <c r="E56" i="5"/>
  <c r="D56" i="5"/>
  <c r="C56" i="5"/>
  <c r="C54" i="5" s="1"/>
  <c r="E55" i="5"/>
  <c r="D55" i="5"/>
  <c r="C55" i="5"/>
  <c r="E54" i="5"/>
  <c r="E59" i="5" s="1"/>
  <c r="E60" i="5" s="1"/>
  <c r="D54" i="5"/>
  <c r="E53" i="5"/>
  <c r="D53" i="5"/>
  <c r="D59" i="5" s="1"/>
  <c r="D60" i="5" s="1"/>
  <c r="C53" i="5"/>
  <c r="C59" i="5" s="1"/>
  <c r="C60" i="5" s="1"/>
  <c r="E47" i="5"/>
  <c r="D47" i="5"/>
  <c r="C47" i="5"/>
  <c r="E46" i="5"/>
  <c r="D46" i="5"/>
  <c r="C46" i="5"/>
  <c r="E45" i="5"/>
  <c r="D45" i="5"/>
  <c r="D44" i="5" s="1"/>
  <c r="C45" i="5"/>
  <c r="C44" i="5" s="1"/>
  <c r="E44" i="5"/>
  <c r="E43" i="5"/>
  <c r="E49" i="5" s="1"/>
  <c r="E50" i="5" s="1"/>
  <c r="D43" i="5"/>
  <c r="D49" i="5" s="1"/>
  <c r="D50" i="5" s="1"/>
  <c r="C43" i="5"/>
  <c r="C49" i="5" s="1"/>
  <c r="C50" i="5" s="1"/>
  <c r="D35" i="5"/>
  <c r="D32" i="5"/>
  <c r="C32" i="5"/>
  <c r="E29" i="5"/>
  <c r="E35" i="5" s="1"/>
  <c r="D29" i="5"/>
  <c r="C29" i="5"/>
  <c r="C35" i="5" s="1"/>
  <c r="E23" i="5"/>
  <c r="D23" i="5"/>
  <c r="C23" i="5"/>
  <c r="D18" i="5"/>
  <c r="D19" i="5" s="1"/>
  <c r="D20" i="5" s="1"/>
  <c r="D26" i="5" s="1"/>
  <c r="E14" i="5"/>
  <c r="D14" i="5"/>
  <c r="C14" i="5"/>
  <c r="E11" i="5"/>
  <c r="D11" i="5"/>
  <c r="C11" i="5"/>
  <c r="E7" i="5"/>
  <c r="E18" i="5" s="1"/>
  <c r="E19" i="5" s="1"/>
  <c r="E20" i="5" s="1"/>
  <c r="E26" i="5" s="1"/>
  <c r="D7" i="5"/>
  <c r="C7" i="5"/>
  <c r="C18" i="5" s="1"/>
  <c r="C19" i="5" s="1"/>
  <c r="C20" i="5" s="1"/>
  <c r="C26" i="5" s="1"/>
  <c r="H7" i="3" l="1"/>
  <c r="G7" i="3"/>
  <c r="F7" i="3"/>
  <c r="E7" i="3"/>
  <c r="D7" i="3"/>
  <c r="I46" i="2" l="1"/>
  <c r="H46" i="2"/>
  <c r="J40" i="2"/>
  <c r="I40" i="2"/>
  <c r="H40" i="2"/>
  <c r="G40" i="2"/>
  <c r="F40" i="2"/>
  <c r="E40" i="2"/>
  <c r="D40" i="2"/>
  <c r="J34" i="2"/>
  <c r="I34" i="2"/>
  <c r="H34" i="2"/>
  <c r="G34" i="2"/>
  <c r="F34" i="2"/>
  <c r="E34" i="2"/>
  <c r="D34" i="2"/>
  <c r="J32" i="2"/>
  <c r="I32" i="2"/>
  <c r="G32" i="2"/>
  <c r="F32" i="2"/>
  <c r="E32" i="2"/>
  <c r="J17" i="2"/>
  <c r="I17" i="2"/>
  <c r="H17" i="2"/>
  <c r="D17" i="2"/>
  <c r="J8" i="2"/>
  <c r="I8" i="2"/>
  <c r="H8" i="2"/>
  <c r="D8" i="2"/>
  <c r="J7" i="2"/>
  <c r="I7" i="2"/>
  <c r="H7" i="2"/>
  <c r="H32" i="2" s="1"/>
  <c r="G7" i="2"/>
  <c r="F7" i="2"/>
  <c r="E7" i="2"/>
  <c r="D7" i="2"/>
  <c r="D32" i="2" s="1"/>
  <c r="D16" i="1" l="1"/>
  <c r="E48" i="1"/>
  <c r="D24" i="1"/>
  <c r="I64" i="1" l="1"/>
  <c r="I38" i="1"/>
  <c r="J45" i="1"/>
  <c r="I45" i="1"/>
  <c r="J49" i="1"/>
  <c r="I49" i="1"/>
  <c r="J38" i="1"/>
  <c r="I34" i="1"/>
  <c r="J34" i="1"/>
  <c r="J30" i="1"/>
  <c r="I30" i="1"/>
  <c r="J26" i="1"/>
  <c r="I26" i="1"/>
  <c r="I16" i="1"/>
  <c r="D67" i="1"/>
  <c r="D38" i="1"/>
  <c r="E45" i="1"/>
  <c r="D48" i="1"/>
  <c r="D45" i="1"/>
  <c r="E38" i="1"/>
  <c r="E32" i="1"/>
  <c r="D32" i="1"/>
  <c r="E24" i="1"/>
  <c r="E16" i="1"/>
  <c r="J16" i="1"/>
  <c r="J84" i="1"/>
  <c r="I84" i="1"/>
  <c r="J76" i="1"/>
  <c r="I76" i="1"/>
  <c r="J70" i="1"/>
  <c r="I70" i="1"/>
  <c r="E67" i="1"/>
  <c r="J64" i="1"/>
  <c r="J54" i="1" l="1"/>
  <c r="J66" i="1" s="1"/>
  <c r="I54" i="1"/>
  <c r="I66" i="1" s="1"/>
  <c r="D54" i="1"/>
  <c r="D69" i="1" s="1"/>
  <c r="E54" i="1"/>
  <c r="E69" i="1" s="1"/>
  <c r="I89" i="1"/>
  <c r="J89" i="1"/>
  <c r="I91" i="1" l="1"/>
  <c r="J91" i="1"/>
</calcChain>
</file>

<file path=xl/sharedStrings.xml><?xml version="1.0" encoding="utf-8"?>
<sst xmlns="http://schemas.openxmlformats.org/spreadsheetml/2006/main" count="1349" uniqueCount="687">
  <si>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</si>
  <si>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</si>
  <si>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</si>
  <si>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</si>
  <si>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</si>
  <si>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</si>
  <si>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</si>
  <si>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</si>
  <si>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</si>
  <si>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</si>
  <si>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</si>
  <si>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</si>
  <si>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</si>
  <si>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</si>
  <si>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</si>
  <si>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</si>
  <si>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</si>
  <si>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</si>
  <si>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</si>
  <si>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</si>
  <si>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</si>
  <si>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</si>
  <si>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</si>
  <si>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</si>
  <si>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</si>
  <si>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</si>
  <si>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</si>
  <si>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</si>
  <si>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</si>
  <si>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</si>
  <si>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</si>
  <si>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</si>
  <si>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</si>
  <si>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</si>
  <si>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</si>
  <si>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</si>
  <si>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</si>
  <si>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</si>
  <si>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</si>
  <si>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</si>
  <si>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</si>
  <si>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</si>
  <si>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</si>
  <si>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</si>
  <si>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</si>
  <si>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</si>
  <si>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</si>
  <si>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</si>
  <si>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</si>
  <si>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</si>
  <si>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</si>
  <si>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</si>
  <si>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</si>
  <si>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</si>
  <si>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</si>
  <si>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</si>
  <si>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</si>
  <si>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</si>
  <si>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</si>
  <si>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</si>
  <si>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</si>
  <si>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a.</t>
  </si>
  <si>
    <t>b.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</si>
  <si>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</si>
  <si>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</si>
  <si>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</si>
  <si>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</si>
  <si>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</si>
  <si>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</si>
  <si>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</si>
  <si>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</si>
  <si>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</si>
  <si>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</si>
  <si>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</si>
  <si>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</si>
  <si>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</si>
  <si>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</si>
  <si>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</si>
  <si>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</si>
  <si>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</si>
  <si>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</si>
  <si>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</si>
  <si>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</si>
  <si>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</si>
  <si>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</si>
  <si>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</si>
  <si>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</si>
  <si>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d.</t>
  </si>
  <si>
    <t>c.</t>
  </si>
  <si>
    <t>e.</t>
  </si>
  <si>
    <t>f.</t>
  </si>
  <si>
    <t>g.</t>
  </si>
  <si>
    <t>f1) Estimaciones para Cuentas Incobrables por Derechos a Recibir Efectivo o Equivalentes</t>
  </si>
  <si>
    <t>f2) Estimación por Deterioro de Inventarios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</si>
  <si>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</si>
  <si>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</si>
  <si>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</si>
  <si>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</si>
  <si>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</si>
  <si>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</si>
  <si>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</si>
  <si>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</si>
  <si>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</si>
  <si>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</si>
  <si>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</si>
  <si>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</si>
  <si>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</si>
  <si>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h.</t>
  </si>
  <si>
    <t>b1) Documentos Comerciales por Pagar a Corto Plazo</t>
  </si>
  <si>
    <t>b3) Otros Documentos por Pagar a Corto Plazo</t>
  </si>
  <si>
    <t>c1) Porción a Corto Plazo de la Deuda Pública</t>
  </si>
  <si>
    <t>c2) Porción a Corto Plazo de Arrendamiento Financiero</t>
  </si>
  <si>
    <t>e1) Ingresos Cobrados por Adelantado a Corto Plazo</t>
  </si>
  <si>
    <t>e2) Intereses Cobrados por Adelantado a Corto Plazo</t>
  </si>
  <si>
    <t>e3) Otros Pasivos Diferidos a Corto Plazo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</si>
  <si>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</si>
  <si>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</si>
  <si>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</si>
  <si>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</si>
  <si>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</si>
  <si>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</si>
  <si>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g1) Provisión para Demandas y Juicios a Corto Plazo</t>
  </si>
  <si>
    <t>g2) Provisión para Contingencias a Corto Plazo</t>
  </si>
  <si>
    <t>g3) Otras Provisiones a Corto Plazo</t>
  </si>
  <si>
    <t>h1) Ingresos por Clasificar</t>
  </si>
  <si>
    <t>h2) Recaudación por Participar</t>
  </si>
  <si>
    <t>h3) Otros Pasivos Circulantes</t>
  </si>
  <si>
    <t>IA.</t>
  </si>
  <si>
    <t>IIA.</t>
  </si>
  <si>
    <t>i.</t>
  </si>
  <si>
    <t>IB.</t>
  </si>
  <si>
    <t>I.</t>
  </si>
  <si>
    <t>II.B</t>
  </si>
  <si>
    <t>II.</t>
  </si>
  <si>
    <t>III.A</t>
  </si>
  <si>
    <t>IIIB.</t>
  </si>
  <si>
    <t>IIIC.</t>
  </si>
  <si>
    <t>III</t>
  </si>
  <si>
    <t>IV.</t>
  </si>
  <si>
    <t>Estado de Situación Financiera Detallado - LDF</t>
  </si>
  <si>
    <t>b2) Documentos con Contratistas por Obras Públicas por Pagar a CP</t>
  </si>
  <si>
    <t>Cuenta Pública 2019</t>
  </si>
  <si>
    <t xml:space="preserve"> Al 31 de diciembre de 2019 y  al 31 de diciembre de 2018</t>
  </si>
  <si>
    <t>Instituto de Cultura Física y Deporte del Estado de Zacatecas</t>
  </si>
  <si>
    <t>Informe Analítico de la Deuda y Otros Pasivos - LDF</t>
  </si>
  <si>
    <t xml:space="preserve"> Del 1 de enero al 31 de diciembre de 2019</t>
  </si>
  <si>
    <t>Denominación de las Deuda Pública y Otros Pasivos</t>
  </si>
  <si>
    <t>Saldo al 31 de diciembre de 2018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</si>
  <si>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</si>
  <si>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</si>
  <si>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</si>
  <si>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</si>
  <si>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</si>
  <si>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</si>
  <si>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1. Deuda Pública (1=A+B)</t>
  </si>
  <si>
    <t xml:space="preserve">A. Corto Plazo               </t>
  </si>
  <si>
    <t>Instituciones de Crédito</t>
  </si>
  <si>
    <t>Títulos y Valores</t>
  </si>
  <si>
    <t>Arrendamientos Financieros</t>
  </si>
  <si>
    <t xml:space="preserve">B. Largo Plazo           </t>
  </si>
  <si>
    <t>0</t>
  </si>
  <si>
    <t>2. Otros Pasivos</t>
  </si>
  <si>
    <t xml:space="preserve">3. Total de la Deuda Pública y Otros Pasivos </t>
  </si>
  <si>
    <r>
      <t xml:space="preserve">4. Deuda Contingente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(Informativo) </t>
    </r>
  </si>
  <si>
    <t>A. Deuda Contingente 1</t>
  </si>
  <si>
    <t>B. Deuda Contingente 2</t>
  </si>
  <si>
    <t>C. Deuda Contingente XX</t>
  </si>
  <si>
    <r>
      <t xml:space="preserve">5. Valor de Instrumentos Bono Cupón Ceno 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(Informativo) </t>
    </r>
  </si>
  <si>
    <t>A. Instrumento Bono Cupón 1</t>
  </si>
  <si>
    <t>B. Instrumento Bono Cupón 2</t>
  </si>
  <si>
    <t>C. Instrumento Bono Cupón Cero XX</t>
  </si>
  <si>
    <t xml:space="preserve"> TOTAL DEUDA Y OTROS PASIVOS</t>
  </si>
  <si>
    <t>Obligaciones a Corto Plazo - LDF</t>
  </si>
  <si>
    <t>Del 1 de enero al 31 de diciembre de 2019</t>
  </si>
  <si>
    <t>Obligaciones a Corto Plazo</t>
  </si>
  <si>
    <t>Monto                                Contratado</t>
  </si>
  <si>
    <t>Plazo                         Pactado</t>
  </si>
  <si>
    <t>Tasa de                                 Interés</t>
  </si>
  <si>
    <t>Comisiones y Costos Relacionados</t>
  </si>
  <si>
    <t>6. Obligaciones a Corto Plazo (Informativo)</t>
  </si>
  <si>
    <t xml:space="preserve">A. Crédito 1               </t>
  </si>
  <si>
    <t xml:space="preserve">B. Crédito 2           </t>
  </si>
  <si>
    <t xml:space="preserve">C. Crédito XX           </t>
  </si>
  <si>
    <t>Informe Analítico de Obligaciones Diferentes de Financiamientos - LDF</t>
  </si>
  <si>
    <t>Denominación de las Obligaciones Deferentes de Financiamientos</t>
  </si>
  <si>
    <t>Fecha de Contrato</t>
  </si>
  <si>
    <t>Fecha de Inicio de operación del Proyecto</t>
  </si>
  <si>
    <t>Fecha de Vencimiento</t>
  </si>
  <si>
    <t>Monto de la Inversión pactado</t>
  </si>
  <si>
    <t xml:space="preserve">Plazo pactado </t>
  </si>
  <si>
    <t xml:space="preserve">Monto promedio mensual del pago de la contraprestación </t>
  </si>
  <si>
    <t>Monto promedio mensual del pago de la contraprestación correspondiente al pago de inversión</t>
  </si>
  <si>
    <t>Monto pagado de la Inversión al 31 de diciembre de 2016</t>
  </si>
  <si>
    <t>Monto pagado de la Inversión Actualizado al 31 de diciembre de 2017</t>
  </si>
  <si>
    <t>Saldo pendiente por pagar de la Inversión al 31 de diciembre de 2016</t>
  </si>
  <si>
    <t xml:space="preserve">A. Asociaciones Público Privadas               </t>
  </si>
  <si>
    <t xml:space="preserve"> </t>
  </si>
  <si>
    <t xml:space="preserve">a) APP 1 </t>
  </si>
  <si>
    <t>b) APP 2</t>
  </si>
  <si>
    <t>c) APP 3</t>
  </si>
  <si>
    <t>d) APP XX</t>
  </si>
  <si>
    <t xml:space="preserve">B. Otros Instrumentos           </t>
  </si>
  <si>
    <t xml:space="preserve">a) Otro Instrumento 1 </t>
  </si>
  <si>
    <t>b) Otro Instrumento 2</t>
  </si>
  <si>
    <t>c) Otro Instrumento 3</t>
  </si>
  <si>
    <t>d) Otro Instrumento XX</t>
  </si>
  <si>
    <t>C.  Total de Obligaciones Diferentes de Financiemiento</t>
  </si>
  <si>
    <t>Balance Presupuestario - LDF</t>
  </si>
  <si>
    <t xml:space="preserve">Concepto </t>
  </si>
  <si>
    <r>
      <t>Estimado</t>
    </r>
    <r>
      <rPr>
        <b/>
        <sz val="10"/>
        <color theme="0"/>
        <rFont val="Arial"/>
        <family val="2"/>
      </rPr>
      <t>/</t>
    </r>
    <r>
      <rPr>
        <b/>
        <sz val="8"/>
        <color theme="0"/>
        <rFont val="Arial"/>
        <family val="2"/>
      </rPr>
      <t>Aprobado (d)</t>
    </r>
  </si>
  <si>
    <t>Devengado</t>
  </si>
  <si>
    <t xml:space="preserve">Recaudado/ Pagado </t>
  </si>
  <si>
    <t>A. Ingresos Totales (A = A1+A2+A3)</t>
  </si>
  <si>
    <t xml:space="preserve">    A1. Ingresos de Libre Disposición</t>
  </si>
  <si>
    <t xml:space="preserve">   A2. Transferencias Federales Etiquetadas</t>
  </si>
  <si>
    <t xml:space="preserve">   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</si>
  <si>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 xml:space="preserve">1  </t>
    </r>
    <r>
      <rPr>
        <b/>
        <sz val="8"/>
        <color theme="1"/>
        <rFont val="Arial"/>
        <family val="2"/>
      </rPr>
      <t>(B = B1+B2)</t>
    </r>
  </si>
  <si>
    <t xml:space="preserve">       B1. Gasto No Etiquetado (sin incluir Amortización de  la Deuda Pública)</t>
  </si>
  <si>
    <t xml:space="preserve">          B2. Gasto Etiquetado (sin incluir Amortización de la Deuda Pública)</t>
  </si>
  <si>
    <t>C. Remanentes del Ejercicio Anterior ( C = C1 + C2 )</t>
  </si>
  <si>
    <t xml:space="preserve">       C1. Remanentes de Ingresos de Libre Disposición aplicados en el periodo</t>
  </si>
  <si>
    <t xml:space="preserve">          C2. Remanentes de Transferencias Federales Etiquetadas aplicados en el periodo</t>
  </si>
  <si>
    <t xml:space="preserve">  I. Balance Presupuestario (I = A - B + C)</t>
  </si>
  <si>
    <t xml:space="preserve">  II. Balance Presupuestario sin Financiamiento Neto (II = I - A3)</t>
  </si>
  <si>
    <t xml:space="preserve"> III. Balance Presupuestario sin Financiamiento Neto y sin Remanentes del Ejercicio Anterior (III = II - C)</t>
  </si>
  <si>
    <t>Concepto</t>
  </si>
  <si>
    <t>Aprobado</t>
  </si>
  <si>
    <t>Pagado</t>
  </si>
  <si>
    <t xml:space="preserve">     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</si>
  <si>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</si>
  <si>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</si>
  <si>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(IV= III + E)</t>
  </si>
  <si>
    <t>Estimado/ Aprobado (d)</t>
  </si>
  <si>
    <t xml:space="preserve">    F. Financiamiento (F = F1 + F2)</t>
  </si>
  <si>
    <t>F1. Financiamiento con Fuente de Pago de Ingresos de Libre Disposición</t>
  </si>
  <si>
    <t>F2. Financiamiento con Fuente de Pago de Transferencias Federales Etiquetadas</t>
  </si>
  <si>
    <t xml:space="preserve">    G.  Amortización de la Deuda (G = G1 + G2)</t>
  </si>
  <si>
    <t>G1. Amortización de la Deuda Pública con Gasto No Etiquetado</t>
  </si>
  <si>
    <t>G2. Amortización de la Deuda Pública con Gasto Etiquetado</t>
  </si>
  <si>
    <t>A3. Financiamiento Neto (A3 = F - G)</t>
  </si>
  <si>
    <t xml:space="preserve">   A3. Financiamiento Neto con Fuente de Pago de Ingresos de Libre Disposición (A3. 1 = F1 - G1)</t>
  </si>
  <si>
    <t>B1. Gasto No Etiquetado (sin incluir Amortización de la Deuda Pública)</t>
  </si>
  <si>
    <t>C1. Remanentes de lngresos de Libre Disposición aplicados en el periodo</t>
  </si>
  <si>
    <t xml:space="preserve">  V. Balance Presupuestario de Recursos Disponibles (V= A1 + A3.1  - B1 + C1)</t>
  </si>
  <si>
    <t xml:space="preserve">  VI. Balance Presupuestario de Recursos Disponibles sin Financiamiento Neto (VI = V - A3.1)</t>
  </si>
  <si>
    <t xml:space="preserve">    A2. Transferencias Federales Etiquetadas</t>
  </si>
  <si>
    <t xml:space="preserve">   A3.2 Financiamiento Neto con Fuente de Pago de Transferencias Federales Etiquetadas (A3. 2 = F2 - G2)</t>
  </si>
  <si>
    <t>G2. Amortización de la Deuda Pública con Gasto  Etiquetado</t>
  </si>
  <si>
    <t>B2. Gasto Etiquetado (sin incluir Amortización de la Deuda Pública)</t>
  </si>
  <si>
    <t>C2. Remanentes de Transferencias Federales Etiquetadas aplicados en el periodo</t>
  </si>
  <si>
    <t xml:space="preserve">  VII. Balance Presupuestario de Recursos Etiquetados (VII = A2 + A3.2  - B2 + C2)</t>
  </si>
  <si>
    <t xml:space="preserve">  VIII. Balance Presupuestario de Recursos Etiquetados sin Financiamiento Neto (VIII = VII - A3.2)</t>
  </si>
  <si>
    <t xml:space="preserve">Estado Analítico de Ingresos Detallado </t>
  </si>
  <si>
    <t>Ingreso</t>
  </si>
  <si>
    <t xml:space="preserve">Diferencia </t>
  </si>
  <si>
    <t>Estimado (d)</t>
  </si>
  <si>
    <t>Ampliaciones y Reducciones</t>
  </si>
  <si>
    <t>Modificado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</si>
  <si>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</si>
  <si>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</si>
  <si>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</si>
  <si>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</si>
  <si>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</si>
  <si>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</si>
  <si>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</si>
  <si>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Ingresos de Libre Disposición </t>
  </si>
  <si>
    <t xml:space="preserve">  A. Impuestos</t>
  </si>
  <si>
    <t xml:space="preserve">  B. Cuotas y Aportaciones de Seguridad Social</t>
  </si>
  <si>
    <t xml:space="preserve">  C. Contribuciones de Mejoras</t>
  </si>
  <si>
    <t xml:space="preserve">  D. Derechos</t>
  </si>
  <si>
    <t xml:space="preserve">  E. Productos</t>
  </si>
  <si>
    <t xml:space="preserve">  F. Aprovechamientos</t>
  </si>
  <si>
    <t xml:space="preserve">  G. Ingresos por Ventas de Bienes y Prestación de Servicios</t>
  </si>
  <si>
    <t xml:space="preserve">  H. Participaciones y Aportaciones</t>
  </si>
  <si>
    <t xml:space="preserve">h1) Fondo General de Participaciones </t>
  </si>
  <si>
    <t xml:space="preserve">h2) Fondo de Fomento Municipal </t>
  </si>
  <si>
    <t>h3) Fondo de Fiscalización y Recaudación</t>
  </si>
  <si>
    <t xml:space="preserve">h4) Fondo de Compensación </t>
  </si>
  <si>
    <t>h5) Fondo de Extracción de Hidrocarburos</t>
  </si>
  <si>
    <t>h6) Impuesto Especial Sobre Producción y Servicios</t>
  </si>
  <si>
    <t>h7) 0.136% de la Recaudación Federal Participables</t>
  </si>
  <si>
    <t xml:space="preserve">h8) 3.17% Sobre Extracción de Petróleo </t>
  </si>
  <si>
    <t xml:space="preserve">h9) Gasolinas y Diésel </t>
  </si>
  <si>
    <t xml:space="preserve">h10) Fondo de Impuesto Sobre la Renta </t>
  </si>
  <si>
    <t xml:space="preserve">h11) Fondo de Estabilización de los Ingresos de las Entidades Federativas </t>
  </si>
  <si>
    <t xml:space="preserve">  I.- Incentivos Derivados de Colaboración Fiscal </t>
  </si>
  <si>
    <t xml:space="preserve">       i1) Tenencia o Uso de Vehículos</t>
  </si>
  <si>
    <t xml:space="preserve">       i2) Fondo de Compensación ISAN</t>
  </si>
  <si>
    <t xml:space="preserve">       i3) Impuesto Sobre Automóviles Nuevos</t>
  </si>
  <si>
    <t xml:space="preserve">       i4) Fondo de Compensación de Repecos-Intermedios</t>
  </si>
  <si>
    <t xml:space="preserve">       i5) Otros Incentivos Económicos</t>
  </si>
  <si>
    <t xml:space="preserve">  J. Transferencias </t>
  </si>
  <si>
    <t xml:space="preserve">  K. Convenios</t>
  </si>
  <si>
    <t xml:space="preserve">k1) Otros Convenios y Subsidios </t>
  </si>
  <si>
    <t xml:space="preserve">  L. Otros Ingresos de Libre Disposición </t>
  </si>
  <si>
    <t xml:space="preserve">       l1) Participaciones en Ingresos Locales </t>
  </si>
  <si>
    <t xml:space="preserve">       l2) Otros Ingresos de Libre Disposición </t>
  </si>
  <si>
    <t xml:space="preserve">l. Total de Ingresos de Libre Disposición </t>
  </si>
  <si>
    <t xml:space="preserve">Ingresos Excedentes de Ingresos de Libre Disposición </t>
  </si>
  <si>
    <t xml:space="preserve"> Del 1 de enero al 31 de diciembre de 2019 </t>
  </si>
  <si>
    <t xml:space="preserve">Transferencias Federales Etiquetadas </t>
  </si>
  <si>
    <t xml:space="preserve">  A. Aportaciones</t>
  </si>
  <si>
    <t xml:space="preserve">          a1) Fondo de Aportaciones para la Nómina Educativa y Gasto Operativo</t>
  </si>
  <si>
    <t xml:space="preserve">          a2) Fondo de Aportaciones para los Servicios de Salud </t>
  </si>
  <si>
    <t xml:space="preserve">          a3) Fondo de Aportaciones para la Infraestructura Social</t>
  </si>
  <si>
    <t xml:space="preserve">          a4) Fondo de Aport. p/Fortalecimiento de los Municipios y las Demarcaciones Territoriales del DF </t>
  </si>
  <si>
    <t xml:space="preserve">          a5) Fondo de Aportaciones Múltiples</t>
  </si>
  <si>
    <t xml:space="preserve">          a6) Fondo de Aportaciones para la Educación Tecnológica y de Adultos</t>
  </si>
  <si>
    <t xml:space="preserve">          a7) Fondo de Aportaciones p/Seguridad Pública de los Estados y del DF</t>
  </si>
  <si>
    <t xml:space="preserve">          a8) Fondo de Aportaciones P/Fortalecimiento de las Entidades Federativas</t>
  </si>
  <si>
    <t xml:space="preserve">  B. Convenios</t>
  </si>
  <si>
    <t>b1) Convenios de Protección Social en Salud</t>
  </si>
  <si>
    <t xml:space="preserve">b2) Convenios de Descentralización  </t>
  </si>
  <si>
    <t xml:space="preserve">b3) Convenios de Reasignación  </t>
  </si>
  <si>
    <t xml:space="preserve">b4) Otros Convenios y Subsidios  </t>
  </si>
  <si>
    <t xml:space="preserve">  C. Fondos Distintos de Aportaciones </t>
  </si>
  <si>
    <t>c1) Fondo para Entidades Federativas y Municipios: Productos de Hidrocarburos</t>
  </si>
  <si>
    <t xml:space="preserve">c2) Fondo Minero </t>
  </si>
  <si>
    <t xml:space="preserve">  D. Transferencias, Subsidios y Subvenciones, Pensiones y Jubilaciones</t>
  </si>
  <si>
    <t xml:space="preserve">  E. Otras Transferencias Federales Etiquetadas</t>
  </si>
  <si>
    <t>ll. Total de Transferencias Federales Etiquetadas</t>
  </si>
  <si>
    <t xml:space="preserve">III. Ingresos Derivados de Financiamientos  </t>
  </si>
  <si>
    <t xml:space="preserve">  A. Ingresos Derivados de Financiamientos </t>
  </si>
  <si>
    <t>IV. Total de Ingresos</t>
  </si>
  <si>
    <t xml:space="preserve">  Datos Informativos:</t>
  </si>
  <si>
    <t xml:space="preserve">  1. Ingresos Derivados de Financiamientos con Fuente de Pago de Ingresos de Libre Disposición</t>
  </si>
  <si>
    <t xml:space="preserve">  2. Ingresos Derivados de Financiamientos con Fuente de Pago de Transferencias Federales Etiquetadas</t>
  </si>
  <si>
    <t xml:space="preserve">  3. Ingresos Derivados de Financiamientos (3=1+2)</t>
  </si>
  <si>
    <t xml:space="preserve">Estado Analítico del Ejercicio del Presupuesto de Egresos Detallado- LDF </t>
  </si>
  <si>
    <t xml:space="preserve">Clasificación por Objeto del Gasto </t>
  </si>
  <si>
    <t>(PESOS)</t>
  </si>
  <si>
    <t>Egresos</t>
  </si>
  <si>
    <t>Subejercicio</t>
  </si>
  <si>
    <t>Ampliaciones/ (Reducciones)</t>
  </si>
  <si>
    <t>3 = (1 + 2 )</t>
  </si>
  <si>
    <t>6 = ( 3 - 4 )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</si>
  <si>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</si>
  <si>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</si>
  <si>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</si>
  <si>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</si>
  <si>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</si>
  <si>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</si>
  <si>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</si>
  <si>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</si>
  <si>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</si>
  <si>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</si>
  <si>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</si>
  <si>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</si>
  <si>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</si>
  <si>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</si>
  <si>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</si>
  <si>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</si>
  <si>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</si>
  <si>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</si>
  <si>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</si>
  <si>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</si>
  <si>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</si>
  <si>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</si>
  <si>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</si>
  <si>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</si>
  <si>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</si>
  <si>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</si>
  <si>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</si>
  <si>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</si>
  <si>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</si>
  <si>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Total de Clasificación Por Objeto del Gasto hoja 1 de 6</t>
  </si>
  <si>
    <t>D. Transferencias, Asignaciones, Subsidios y Otras Ayudas</t>
  </si>
  <si>
    <t>d1) Transferencia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</si>
  <si>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</si>
  <si>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</si>
  <si>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</si>
  <si>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</si>
  <si>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</si>
  <si>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</si>
  <si>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</si>
  <si>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</si>
  <si>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</si>
  <si>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</si>
  <si>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</si>
  <si>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</si>
  <si>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</si>
  <si>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</si>
  <si>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</si>
  <si>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</si>
  <si>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</si>
  <si>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Bienes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</si>
  <si>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</si>
  <si>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</si>
  <si>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</si>
  <si>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</si>
  <si>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>Total de Clasificación Por Objeto del Gasto hoja 2 de 6</t>
  </si>
  <si>
    <t>G. Inversiones Financieras y Otras Provisiones</t>
  </si>
  <si>
    <t>g1) Inversiones Para el Fomento de Actividades Productivas</t>
  </si>
  <si>
    <t>g2) Acciones y Participaciones de Capital</t>
  </si>
  <si>
    <t>g3) Compra de Títulos y Valores</t>
  </si>
  <si>
    <t xml:space="preserve">g4) Concesión de Préstamos </t>
  </si>
  <si>
    <t>g5) Inversiones de Fideicomisos, Mandatos y Otros Análogos              Fideicomisos de Desastres Naturales (Informativo)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</si>
  <si>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</si>
  <si>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</si>
  <si>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</si>
  <si>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</si>
  <si>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</si>
  <si>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</si>
  <si>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>I. Deuda Pública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</si>
  <si>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</si>
  <si>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</si>
  <si>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</si>
  <si>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</si>
  <si>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</si>
  <si>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</si>
  <si>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</si>
  <si>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Total de Clasificación Por Objeto del Gasto hoja 3 de 6</t>
  </si>
  <si>
    <t xml:space="preserve">Cuenta Pública 2019 </t>
  </si>
  <si>
    <t>Estado Analítico del Ejercicio del Presupuesto de Egresos Detallado- LDF</t>
  </si>
  <si>
    <t>II. Gasto Etiquetado</t>
  </si>
  <si>
    <t>Total de Clasificación Por Objeto del Gasto hoja 4 de 6</t>
  </si>
  <si>
    <t>Total de Clasificación Por Objeto del Gasto hoja 5 de 6</t>
  </si>
  <si>
    <t>Total de Clasificación Por Objeto del Gasto hoja 6 de 6</t>
  </si>
  <si>
    <t xml:space="preserve">Total de Clasificación Por Objeto del Gasto </t>
  </si>
  <si>
    <t>Clasificación Administrativa</t>
  </si>
  <si>
    <t>A. Dependencia o Unidad Administrativa 69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</si>
  <si>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</si>
  <si>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</si>
  <si>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</si>
  <si>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</si>
  <si>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</si>
  <si>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</si>
  <si>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</si>
  <si>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III. Total de Egresos</t>
  </si>
  <si>
    <t xml:space="preserve">Clasificación Funcional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</si>
  <si>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</si>
  <si>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</si>
  <si>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</si>
  <si>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</si>
  <si>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</si>
  <si>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</si>
  <si>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</si>
  <si>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</si>
  <si>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</si>
  <si>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</si>
  <si>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</si>
  <si>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</si>
  <si>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</si>
  <si>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</si>
  <si>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</si>
  <si>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</si>
  <si>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</si>
  <si>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</si>
  <si>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</si>
  <si>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</si>
  <si>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</si>
  <si>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</si>
  <si>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</si>
  <si>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</si>
  <si>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</si>
  <si>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</si>
  <si>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</si>
  <si>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</si>
  <si>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</si>
  <si>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</si>
  <si>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</si>
  <si>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</si>
  <si>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Total Clasificación Funcional Hoja 1 de 2</t>
  </si>
  <si>
    <t>Total Clasificación Funcional Hoja 2 de 2</t>
  </si>
  <si>
    <t>Total Clasificación Funcional</t>
  </si>
  <si>
    <t>Clasificación de Servicios Personales por Categoría</t>
  </si>
  <si>
    <t>A. Personal Administrativo y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</si>
  <si>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</si>
  <si>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</si>
  <si>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</si>
  <si>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</si>
  <si>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</si>
  <si>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</si>
  <si>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>e1) Nombre del Programa o Ley 1</t>
  </si>
  <si>
    <t>e2) Nombre de Programa o Ley 2</t>
  </si>
  <si>
    <t>F. Sentencias laborales definitivas</t>
  </si>
  <si>
    <t>III. Total del Gasto en Servicios Personales.</t>
  </si>
  <si>
    <t>Proyección de Ingresos - LDF</t>
  </si>
  <si>
    <t>(CIFRAS NOMINALES)</t>
  </si>
  <si>
    <t>Concepto (b)</t>
  </si>
  <si>
    <t>Año 1 (2020)</t>
  </si>
  <si>
    <t>Año 2 (2021)</t>
  </si>
  <si>
    <t>Año 3 (2022)</t>
  </si>
  <si>
    <t>Año 4 (2023)</t>
  </si>
  <si>
    <t>Año 5 (2024)</t>
  </si>
  <si>
    <t xml:space="preserve">1. Ingresos de Libre Disposición </t>
  </si>
  <si>
    <t xml:space="preserve">  G. Ingresos por Ventas de Bienes y Servicios</t>
  </si>
  <si>
    <t xml:space="preserve">  I. Incentivos Derivados de la Colaboración Fiscal</t>
  </si>
  <si>
    <t xml:space="preserve">  J. Transferencias</t>
  </si>
  <si>
    <t xml:space="preserve">  L. Otros Ingresos de Libre Disposición</t>
  </si>
  <si>
    <t>2. Transferencias Federales Etiquetadas</t>
  </si>
  <si>
    <t xml:space="preserve">      A. Aportaciones </t>
  </si>
  <si>
    <t xml:space="preserve">      B. Convenios </t>
  </si>
  <si>
    <t xml:space="preserve">      C. Fondos Distintos de Aportaciones </t>
  </si>
  <si>
    <t xml:space="preserve">      D. Transferencias,Subsidios y Subvenciones, y Pensiones y Jubilaciones</t>
  </si>
  <si>
    <t xml:space="preserve">      E. Otras Transferencias Federales Etiquetadas  </t>
  </si>
  <si>
    <t xml:space="preserve">3. Ingresos Derivados de Financiamientos </t>
  </si>
  <si>
    <t xml:space="preserve">     A. Ingresos Derivados de Financiamientos </t>
  </si>
  <si>
    <t>4. Total de Ingresos Proyectados</t>
  </si>
  <si>
    <t>Datos informativos</t>
  </si>
  <si>
    <t>1. Ingresos Derivados de Financiamientos con Fuente de Pago de Recursos de Libre Disposición.</t>
  </si>
  <si>
    <t>2. Ingresos Derivados de Financiamientos con Fuente de Pago de Transferencias Federales Etiquetadas.</t>
  </si>
  <si>
    <t>3. Ingresos Derivados de Financiamiento (3=1+2)</t>
  </si>
  <si>
    <t>Proyecciones de Egresos- LDF</t>
  </si>
  <si>
    <t xml:space="preserve">Año </t>
  </si>
  <si>
    <t xml:space="preserve">Año 4 (2023) </t>
  </si>
  <si>
    <t>1. Gasto No Etiquetado</t>
  </si>
  <si>
    <t>2. Gasto Etiquetado</t>
  </si>
  <si>
    <t>3. Total de Egresos Proyectados</t>
  </si>
  <si>
    <t>Resultado de Ingresos - LDF</t>
  </si>
  <si>
    <t>Año 5 (2014)</t>
  </si>
  <si>
    <t>Año 4 (2015)</t>
  </si>
  <si>
    <t>Año 3 (2016)</t>
  </si>
  <si>
    <t>Año 2 (2017)</t>
  </si>
  <si>
    <t>Año 1 (2018)</t>
  </si>
  <si>
    <t>Año del Ejercicio Vigente (d)</t>
  </si>
  <si>
    <t xml:space="preserve">   A.  Impuestos</t>
  </si>
  <si>
    <t xml:space="preserve">   B.  Cuotas y Aportaciones de Seguridad Social </t>
  </si>
  <si>
    <t xml:space="preserve">   C.  Contribuciones de Mejoras </t>
  </si>
  <si>
    <t xml:space="preserve">   D.   Derechos</t>
  </si>
  <si>
    <t xml:space="preserve">   E.   Productos</t>
  </si>
  <si>
    <t xml:space="preserve">   F.   Aprobechamientos</t>
  </si>
  <si>
    <t xml:space="preserve">   G.  Ingresos por Ventas de Bienes y Servicios</t>
  </si>
  <si>
    <t xml:space="preserve">   H.   Participaciones</t>
  </si>
  <si>
    <t xml:space="preserve">   I.    Incentivos Derivados de la Colaboración Fiscal </t>
  </si>
  <si>
    <t xml:space="preserve">  J.   Transferencias</t>
  </si>
  <si>
    <t xml:space="preserve">  K.  Convenios</t>
  </si>
  <si>
    <t xml:space="preserve">  L.  Otros Ingresos de Libre Disposición</t>
  </si>
  <si>
    <t xml:space="preserve">2. Transferencias Federales Etiquetadas </t>
  </si>
  <si>
    <t xml:space="preserve">        A. Aportaciones</t>
  </si>
  <si>
    <t xml:space="preserve">        B. Convenios</t>
  </si>
  <si>
    <t xml:space="preserve">        C. Fonmdos Distintos de Aportaciones</t>
  </si>
  <si>
    <t xml:space="preserve">        D. Transferencias, Subsidios y Subvenciones, y Pensiones y Jubilaciones</t>
  </si>
  <si>
    <t xml:space="preserve">        E. Otras Transferencias Federales Etiquetadas </t>
  </si>
  <si>
    <t>3. Ingresos Derivados de Financiamientos (3=A)</t>
  </si>
  <si>
    <t xml:space="preserve">        A. Ingresos Derivados de Financiamientos </t>
  </si>
  <si>
    <t>4. Total de Resultados de Ingresos (4=1+2+3)</t>
  </si>
  <si>
    <t>Datos Informativos</t>
  </si>
  <si>
    <t>3. Ingresos Derivados de Financiamiento</t>
  </si>
  <si>
    <t>Resultados de Egresos- LDF</t>
  </si>
  <si>
    <t>Año 2019</t>
  </si>
  <si>
    <t xml:space="preserve">Año 4 (2015) </t>
  </si>
  <si>
    <t>3. Total del Resultado de Egresos</t>
  </si>
  <si>
    <t>Informe Sobre Estudios Actuariales - LDF</t>
  </si>
  <si>
    <t xml:space="preserve">Pensiones y Jubilaciones 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</si>
  <si>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</si>
  <si>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</si>
  <si>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</si>
  <si>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</si>
  <si>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</si>
  <si>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</si>
  <si>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</si>
  <si>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</si>
  <si>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</si>
  <si>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</si>
  <si>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</si>
  <si>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</si>
  <si>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</si>
  <si>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</si>
  <si>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 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</si>
  <si>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</si>
  <si>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</si>
  <si>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</si>
  <si>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 (como%)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</si>
  <si>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</si>
  <si>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</si>
  <si>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</si>
  <si>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</si>
  <si>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</si>
  <si>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</si>
  <si>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Total Hoja 1 de 2</t>
  </si>
  <si>
    <t>Monto mensual por pensión</t>
  </si>
  <si>
    <t>Máximo</t>
  </si>
  <si>
    <t>Mínimo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</si>
  <si>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</si>
  <si>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</si>
  <si>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</si>
  <si>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</si>
  <si>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</si>
  <si>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</si>
  <si>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 xml:space="preserve">Valor presente de aportaciones futuras </t>
  </si>
  <si>
    <t>Otros Ingresos</t>
  </si>
  <si>
    <t>Déficit/superávit actuarial</t>
  </si>
  <si>
    <t>Periodo de suficiencia</t>
  </si>
  <si>
    <t>Año de descapitalizaión</t>
  </si>
  <si>
    <t>Tasa de rendimiento</t>
  </si>
  <si>
    <t>Estudio actuarial</t>
  </si>
  <si>
    <t>Año de elaboración del estudio actuarial</t>
  </si>
  <si>
    <t>Empresa que elaboró el estudio actuarial</t>
  </si>
  <si>
    <t>Total Hoja 2 de 2</t>
  </si>
  <si>
    <t>TOTAL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</si>
  <si>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</si>
  <si>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</si>
  <si>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</si>
  <si>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</si>
  <si>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</si>
  <si>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</si>
  <si>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</si>
  <si>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</si>
  <si>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</si>
  <si>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</si>
  <si>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</si>
  <si>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</si>
  <si>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</si>
  <si>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</si>
  <si>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</si>
  <si>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Propuesto</t>
  </si>
  <si>
    <t>Iniciativa de Ley de Ingresos y Proyecto de Presupuesto de Egresos</t>
  </si>
  <si>
    <t>pesos</t>
  </si>
  <si>
    <t>Art. 6 y 19 de la LDF</t>
  </si>
  <si>
    <t>NINGUNO</t>
  </si>
  <si>
    <t>Ley de Ingresos y Presupuesto de Egresos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</si>
  <si>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</si>
  <si>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</si>
  <si>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</si>
  <si>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</si>
  <si>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</si>
  <si>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</si>
  <si>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</si>
  <si>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</si>
  <si>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</si>
  <si>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</si>
  <si>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</si>
  <si>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</si>
  <si>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</si>
  <si>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</si>
  <si>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</si>
  <si>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</si>
  <si>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</si>
  <si>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</si>
  <si>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</si>
  <si>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</si>
  <si>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</si>
  <si>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</si>
  <si>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</si>
  <si>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</si>
  <si>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>RECURSO ESTATAL Y PROPIO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</si>
  <si>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</si>
  <si>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</si>
  <si>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</si>
  <si>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</si>
  <si>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</si>
  <si>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</si>
  <si>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</si>
  <si>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</si>
  <si>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</si>
  <si>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</si>
  <si>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</si>
  <si>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</si>
  <si>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</si>
  <si>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</si>
  <si>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</si>
  <si>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</si>
  <si>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</si>
  <si>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</si>
  <si>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</si>
  <si>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</si>
  <si>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</si>
  <si>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</si>
  <si>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</si>
  <si>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</si>
  <si>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</si>
  <si>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</si>
  <si>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</si>
  <si>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</si>
  <si>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</si>
  <si>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</si>
  <si>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</si>
  <si>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</si>
  <si>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</si>
  <si>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</si>
  <si>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</si>
  <si>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</si>
  <si>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</si>
  <si>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</si>
  <si>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</si>
  <si>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</si>
  <si>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</si>
  <si>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</si>
  <si>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</si>
  <si>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</si>
  <si>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</si>
  <si>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</si>
  <si>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</si>
  <si>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Límite de Obligaciones a Corto Plazo (mm)</t>
  </si>
  <si>
    <t>Art. 30 frac. I de la LDF</t>
  </si>
  <si>
    <t>Obligaciones a Corto Plazo (nn)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</si>
</sst>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;\(#,##0,###\)"/>
    <numFmt numFmtId="168" formatCode="#,##0;\(#,###,###\)"/>
    <numFmt numFmtId="169" formatCode="_(* #,##0_);_(* \(#,##0\);_(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color theme="0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i/>
      <sz val="1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sz val="11"/>
      <color theme="1"/>
      <name val="Soberana Sans Light"/>
    </font>
    <font>
      <b/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b/>
      <sz val="10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9"/>
      <color theme="0" tint="-0.499984740745262"/>
      <name val="Arial"/>
      <family val="2"/>
    </font>
    <font>
      <b/>
      <vertAlign val="superscript"/>
      <sz val="9"/>
      <name val="Arial"/>
      <family val="2"/>
    </font>
    <font>
      <b/>
      <i/>
      <sz val="9"/>
      <color theme="0"/>
      <name val="Arial"/>
      <family val="2"/>
    </font>
    <font>
      <b/>
      <i/>
      <sz val="11"/>
      <color theme="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u/>
      <sz val="9"/>
      <name val="Arial"/>
      <family val="2"/>
    </font>
    <font>
      <i/>
      <sz val="8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133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5" tint="-0.499984740745262"/>
      </left>
      <right/>
      <top style="medium">
        <color theme="0"/>
      </top>
      <bottom/>
      <diagonal/>
    </border>
    <border>
      <left/>
      <right style="medium">
        <color theme="5" tint="-0.499984740745262"/>
      </right>
      <top style="medium">
        <color theme="0"/>
      </top>
      <bottom/>
      <diagonal/>
    </border>
    <border>
      <left style="medium">
        <color theme="5" tint="-0.499984740745262"/>
      </left>
      <right/>
      <top/>
      <bottom/>
      <diagonal/>
    </border>
    <border>
      <left/>
      <right style="medium">
        <color theme="5" tint="-0.499984740745262"/>
      </right>
      <top/>
      <bottom/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  <border>
      <left/>
      <right style="medium">
        <color rgb="FF800000"/>
      </right>
      <top/>
      <bottom/>
      <diagonal/>
    </border>
    <border>
      <left style="medium">
        <color rgb="FF355222"/>
      </left>
      <right/>
      <top style="medium">
        <color rgb="FF355222"/>
      </top>
      <bottom/>
      <diagonal/>
    </border>
    <border>
      <left/>
      <right/>
      <top style="medium">
        <color rgb="FF355222"/>
      </top>
      <bottom/>
      <diagonal/>
    </border>
    <border>
      <left/>
      <right style="medium">
        <color rgb="FF355222"/>
      </right>
      <top style="medium">
        <color rgb="FF355222"/>
      </top>
      <bottom/>
      <diagonal/>
    </border>
    <border>
      <left style="medium">
        <color rgb="FF355222"/>
      </left>
      <right/>
      <top/>
      <bottom/>
      <diagonal/>
    </border>
    <border>
      <left/>
      <right style="medium">
        <color rgb="FF355222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/>
      </top>
      <bottom/>
      <diagonal/>
    </border>
    <border>
      <left/>
      <right style="medium">
        <color rgb="FF800000"/>
      </right>
      <top style="medium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5" tint="-0.499984740745262"/>
      </bottom>
      <diagonal/>
    </border>
    <border>
      <left style="medium">
        <color rgb="FF416B42"/>
      </left>
      <right/>
      <top style="medium">
        <color rgb="FF416B42"/>
      </top>
      <bottom/>
      <diagonal/>
    </border>
    <border>
      <left/>
      <right/>
      <top style="medium">
        <color rgb="FF416B42"/>
      </top>
      <bottom/>
      <diagonal/>
    </border>
    <border>
      <left/>
      <right style="medium">
        <color rgb="FF416B42"/>
      </right>
      <top style="medium">
        <color rgb="FF416B42"/>
      </top>
      <bottom/>
      <diagonal/>
    </border>
    <border>
      <left style="medium">
        <color rgb="FF416B42"/>
      </left>
      <right/>
      <top/>
      <bottom/>
      <diagonal/>
    </border>
    <border>
      <left/>
      <right style="medium">
        <color rgb="FF416B42"/>
      </right>
      <top/>
      <bottom/>
      <diagonal/>
    </border>
    <border>
      <left style="medium">
        <color rgb="FF416B42"/>
      </left>
      <right/>
      <top/>
      <bottom style="medium">
        <color rgb="FF416B42"/>
      </bottom>
      <diagonal/>
    </border>
    <border>
      <left/>
      <right/>
      <top/>
      <bottom style="medium">
        <color rgb="FF416B42"/>
      </bottom>
      <diagonal/>
    </border>
    <border>
      <left/>
      <right style="medium">
        <color rgb="FF416B42"/>
      </right>
      <top/>
      <bottom style="medium">
        <color rgb="FF416B42"/>
      </bottom>
      <diagonal/>
    </border>
    <border>
      <left style="medium">
        <color rgb="FF336600"/>
      </left>
      <right/>
      <top style="medium">
        <color rgb="FF336600"/>
      </top>
      <bottom style="medium">
        <color rgb="FF336600"/>
      </bottom>
      <diagonal/>
    </border>
    <border>
      <left/>
      <right style="medium">
        <color theme="0"/>
      </right>
      <top style="medium">
        <color rgb="FF336600"/>
      </top>
      <bottom style="medium">
        <color rgb="FF336600"/>
      </bottom>
      <diagonal/>
    </border>
    <border>
      <left style="medium">
        <color theme="0"/>
      </left>
      <right style="medium">
        <color theme="0"/>
      </right>
      <top style="medium">
        <color rgb="FF336600"/>
      </top>
      <bottom style="medium">
        <color rgb="FF336600"/>
      </bottom>
      <diagonal/>
    </border>
    <border>
      <left style="medium">
        <color theme="0"/>
      </left>
      <right style="medium">
        <color rgb="FF336600"/>
      </right>
      <top style="medium">
        <color rgb="FF336600"/>
      </top>
      <bottom style="medium">
        <color rgb="FF3366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336600"/>
      </left>
      <right style="medium">
        <color theme="0"/>
      </right>
      <top style="medium">
        <color rgb="FF336600"/>
      </top>
      <bottom style="medium">
        <color rgb="FF3366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336600"/>
      </left>
      <right/>
      <top style="medium">
        <color rgb="FF336600"/>
      </top>
      <bottom/>
      <diagonal/>
    </border>
    <border>
      <left/>
      <right/>
      <top style="medium">
        <color rgb="FF336600"/>
      </top>
      <bottom/>
      <diagonal/>
    </border>
    <border>
      <left/>
      <right style="medium">
        <color rgb="FF336600"/>
      </right>
      <top style="medium">
        <color rgb="FF336600"/>
      </top>
      <bottom/>
      <diagonal/>
    </border>
    <border>
      <left style="medium">
        <color rgb="FF336600"/>
      </left>
      <right/>
      <top/>
      <bottom/>
      <diagonal/>
    </border>
    <border>
      <left/>
      <right style="medium">
        <color rgb="FF336600"/>
      </right>
      <top/>
      <bottom/>
      <diagonal/>
    </border>
    <border>
      <left style="medium">
        <color rgb="FF336600"/>
      </left>
      <right/>
      <top/>
      <bottom style="medium">
        <color rgb="FF336600"/>
      </bottom>
      <diagonal/>
    </border>
    <border>
      <left/>
      <right/>
      <top/>
      <bottom style="medium">
        <color rgb="FF336600"/>
      </bottom>
      <diagonal/>
    </border>
    <border>
      <left/>
      <right style="medium">
        <color rgb="FF336600"/>
      </right>
      <top/>
      <bottom style="medium">
        <color rgb="FF3366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rgb="FF006600"/>
      </left>
      <right/>
      <top style="medium">
        <color rgb="FF006600"/>
      </top>
      <bottom/>
      <diagonal/>
    </border>
    <border>
      <left/>
      <right/>
      <top style="medium">
        <color rgb="FF006600"/>
      </top>
      <bottom/>
      <diagonal/>
    </border>
    <border>
      <left/>
      <right style="medium">
        <color rgb="FF006600"/>
      </right>
      <top style="medium">
        <color rgb="FF006600"/>
      </top>
      <bottom/>
      <diagonal/>
    </border>
    <border>
      <left style="medium">
        <color rgb="FF006600"/>
      </left>
      <right/>
      <top/>
      <bottom/>
      <diagonal/>
    </border>
    <border>
      <left/>
      <right style="medium">
        <color rgb="FF00660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 style="thin">
        <color rgb="FF336600"/>
      </left>
      <right style="thin">
        <color theme="0"/>
      </right>
      <top style="thin">
        <color rgb="FF33660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3660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36600"/>
      </top>
      <bottom/>
      <diagonal/>
    </border>
    <border>
      <left style="thin">
        <color theme="0"/>
      </left>
      <right style="thin">
        <color rgb="FF336600"/>
      </right>
      <top style="thin">
        <color rgb="FF336600"/>
      </top>
      <bottom/>
      <diagonal/>
    </border>
    <border>
      <left style="thin">
        <color rgb="FF33660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rgb="FF336600"/>
      </right>
      <top/>
      <bottom/>
      <diagonal/>
    </border>
    <border>
      <left style="thin">
        <color rgb="FF336600"/>
      </left>
      <right style="thin">
        <color theme="0"/>
      </right>
      <top style="thin">
        <color theme="0"/>
      </top>
      <bottom style="thin">
        <color rgb="FF3366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36600"/>
      </bottom>
      <diagonal/>
    </border>
    <border>
      <left style="thin">
        <color theme="0"/>
      </left>
      <right style="thin">
        <color theme="0"/>
      </right>
      <top/>
      <bottom style="thin">
        <color rgb="FF336600"/>
      </bottom>
      <diagonal/>
    </border>
    <border>
      <left style="thin">
        <color theme="0"/>
      </left>
      <right style="thin">
        <color rgb="FF336600"/>
      </right>
      <top/>
      <bottom style="thin">
        <color rgb="FF336600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rgb="FF336600"/>
      </left>
      <right/>
      <top style="thin">
        <color rgb="FF336600"/>
      </top>
      <bottom style="thin">
        <color rgb="FF336600"/>
      </bottom>
      <diagonal/>
    </border>
    <border>
      <left/>
      <right style="medium">
        <color theme="0"/>
      </right>
      <top style="thin">
        <color rgb="FF336600"/>
      </top>
      <bottom style="thin">
        <color rgb="FF336600"/>
      </bottom>
      <diagonal/>
    </border>
    <border>
      <left style="medium">
        <color theme="0"/>
      </left>
      <right style="medium">
        <color theme="0"/>
      </right>
      <top style="thin">
        <color rgb="FF336600"/>
      </top>
      <bottom style="thin">
        <color rgb="FF336600"/>
      </bottom>
      <diagonal/>
    </border>
    <border>
      <left style="medium">
        <color theme="0"/>
      </left>
      <right style="thin">
        <color rgb="FF336600"/>
      </right>
      <top style="thin">
        <color rgb="FF336600"/>
      </top>
      <bottom style="thin">
        <color rgb="FF336600"/>
      </bottom>
      <diagonal/>
    </border>
    <border>
      <left/>
      <right style="thin">
        <color indexed="64"/>
      </right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theme="0"/>
      </top>
      <bottom/>
      <diagonal/>
    </border>
    <border>
      <left/>
      <right style="thin">
        <color indexed="64"/>
      </right>
      <top style="medium">
        <color theme="0"/>
      </top>
      <bottom/>
      <diagonal/>
    </border>
    <border>
      <left style="thin">
        <color theme="1"/>
      </left>
      <right/>
      <top style="thin">
        <color theme="0"/>
      </top>
      <bottom/>
      <diagonal/>
    </border>
    <border>
      <left/>
      <right style="thin">
        <color theme="1"/>
      </right>
      <top style="thin">
        <color theme="0"/>
      </top>
      <bottom/>
      <diagonal/>
    </border>
    <border>
      <left style="thin">
        <color theme="1"/>
      </left>
      <right/>
      <top style="thin">
        <color indexed="64"/>
      </top>
      <bottom style="thin">
        <color auto="1"/>
      </bottom>
      <diagonal/>
    </border>
    <border>
      <left/>
      <right style="thin">
        <color theme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1" fillId="0" borderId="0"/>
  </cellStyleXfs>
  <cellXfs count="630">
    <xf numFmtId="0" fontId="0" fillId="0" borderId="0" xfId="0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0" fontId="3" fillId="2" borderId="0" xfId="0" applyFont="1" applyFill="1" applyAlignment="1">
      <alignment vertical="top"/>
    </xf>
    <xf numFmtId="0" fontId="6" fillId="2" borderId="0" xfId="3" applyNumberFormat="1" applyFont="1" applyFill="1" applyBorder="1" applyAlignment="1">
      <alignment vertical="center"/>
    </xf>
    <xf numFmtId="0" fontId="7" fillId="2" borderId="0" xfId="3" applyNumberFormat="1" applyFont="1" applyFill="1" applyBorder="1" applyAlignment="1">
      <alignment horizontal="right" vertical="top"/>
    </xf>
    <xf numFmtId="0" fontId="3" fillId="2" borderId="0" xfId="0" applyFont="1" applyFill="1"/>
    <xf numFmtId="0" fontId="8" fillId="2" borderId="0" xfId="0" applyFont="1" applyFill="1" applyAlignment="1">
      <alignment vertical="top"/>
    </xf>
    <xf numFmtId="0" fontId="8" fillId="2" borderId="0" xfId="0" applyFont="1" applyFill="1" applyBorder="1"/>
    <xf numFmtId="165" fontId="9" fillId="3" borderId="11" xfId="1" applyNumberFormat="1" applyFont="1" applyFill="1" applyBorder="1" applyAlignment="1">
      <alignment horizontal="center"/>
    </xf>
    <xf numFmtId="0" fontId="6" fillId="2" borderId="13" xfId="3" applyNumberFormat="1" applyFont="1" applyFill="1" applyBorder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7" fillId="2" borderId="2" xfId="3" applyNumberFormat="1" applyFont="1" applyFill="1" applyBorder="1" applyAlignment="1">
      <alignment horizontal="right" vertical="top"/>
    </xf>
    <xf numFmtId="0" fontId="3" fillId="2" borderId="14" xfId="0" applyFont="1" applyFill="1" applyBorder="1"/>
    <xf numFmtId="0" fontId="3" fillId="2" borderId="15" xfId="0" applyFont="1" applyFill="1" applyBorder="1" applyAlignment="1">
      <alignment vertical="top"/>
    </xf>
    <xf numFmtId="166" fontId="11" fillId="2" borderId="0" xfId="1" applyNumberFormat="1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0" fontId="12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vertical="top"/>
    </xf>
    <xf numFmtId="0" fontId="12" fillId="2" borderId="16" xfId="0" applyFont="1" applyFill="1" applyBorder="1"/>
    <xf numFmtId="0" fontId="10" fillId="2" borderId="0" xfId="0" applyFont="1" applyFill="1" applyBorder="1" applyAlignment="1">
      <alignment vertical="top" wrapText="1"/>
    </xf>
    <xf numFmtId="3" fontId="11" fillId="2" borderId="0" xfId="0" applyNumberFormat="1" applyFont="1" applyFill="1" applyBorder="1" applyAlignment="1">
      <alignment vertical="top"/>
    </xf>
    <xf numFmtId="3" fontId="10" fillId="2" borderId="0" xfId="0" applyNumberFormat="1" applyFont="1" applyFill="1" applyBorder="1" applyAlignment="1">
      <alignment vertical="top"/>
    </xf>
    <xf numFmtId="0" fontId="13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vertical="top"/>
    </xf>
    <xf numFmtId="3" fontId="11" fillId="2" borderId="0" xfId="0" applyNumberFormat="1" applyFont="1" applyFill="1" applyBorder="1" applyAlignment="1" applyProtection="1">
      <alignment vertical="top"/>
      <protection locked="0"/>
    </xf>
    <xf numFmtId="0" fontId="11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horizontal="left" vertical="top" wrapText="1"/>
    </xf>
    <xf numFmtId="3" fontId="11" fillId="2" borderId="0" xfId="1" applyNumberFormat="1" applyFont="1" applyFill="1" applyBorder="1" applyAlignment="1">
      <alignment vertical="top"/>
    </xf>
    <xf numFmtId="0" fontId="14" fillId="2" borderId="15" xfId="0" applyFont="1" applyFill="1" applyBorder="1" applyAlignment="1">
      <alignment vertical="top"/>
    </xf>
    <xf numFmtId="3" fontId="10" fillId="2" borderId="0" xfId="0" applyNumberFormat="1" applyFont="1" applyFill="1" applyBorder="1" applyAlignment="1" applyProtection="1">
      <alignment vertical="top"/>
    </xf>
    <xf numFmtId="0" fontId="15" fillId="2" borderId="0" xfId="0" applyFont="1" applyFill="1" applyBorder="1" applyAlignment="1">
      <alignment horizontal="right" vertical="top"/>
    </xf>
    <xf numFmtId="3" fontId="10" fillId="2" borderId="0" xfId="1" applyNumberFormat="1" applyFont="1" applyFill="1" applyBorder="1" applyAlignment="1">
      <alignment vertical="top"/>
    </xf>
    <xf numFmtId="0" fontId="10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top"/>
    </xf>
    <xf numFmtId="3" fontId="17" fillId="2" borderId="0" xfId="1" applyNumberFormat="1" applyFont="1" applyFill="1" applyBorder="1" applyAlignment="1">
      <alignment vertical="top"/>
    </xf>
    <xf numFmtId="3" fontId="3" fillId="2" borderId="0" xfId="0" applyNumberFormat="1" applyFont="1" applyFill="1" applyBorder="1"/>
    <xf numFmtId="0" fontId="11" fillId="2" borderId="0" xfId="0" applyFont="1" applyFill="1" applyBorder="1" applyAlignment="1">
      <alignment horizontal="left" vertical="top"/>
    </xf>
    <xf numFmtId="0" fontId="3" fillId="2" borderId="17" xfId="0" applyFont="1" applyFill="1" applyBorder="1" applyAlignment="1">
      <alignment vertical="top"/>
    </xf>
    <xf numFmtId="0" fontId="12" fillId="2" borderId="18" xfId="0" applyFont="1" applyFill="1" applyBorder="1" applyAlignment="1">
      <alignment vertical="top"/>
    </xf>
    <xf numFmtId="0" fontId="12" fillId="2" borderId="18" xfId="0" applyFont="1" applyFill="1" applyBorder="1" applyAlignment="1">
      <alignment horizontal="right" vertical="top"/>
    </xf>
    <xf numFmtId="0" fontId="12" fillId="2" borderId="19" xfId="0" applyFont="1" applyFill="1" applyBorder="1"/>
    <xf numFmtId="0" fontId="18" fillId="2" borderId="0" xfId="0" applyFont="1" applyFill="1" applyBorder="1" applyAlignment="1">
      <alignment vertical="top"/>
    </xf>
    <xf numFmtId="43" fontId="18" fillId="2" borderId="0" xfId="1" applyFont="1" applyFill="1" applyBorder="1"/>
    <xf numFmtId="0" fontId="19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right" vertical="top"/>
    </xf>
    <xf numFmtId="43" fontId="20" fillId="2" borderId="0" xfId="1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18" fillId="2" borderId="0" xfId="0" applyFont="1" applyFill="1" applyBorder="1" applyAlignment="1">
      <alignment horizontal="right"/>
    </xf>
    <xf numFmtId="43" fontId="18" fillId="2" borderId="0" xfId="1" applyFont="1" applyFill="1" applyBorder="1" applyAlignment="1">
      <alignment vertical="top"/>
    </xf>
    <xf numFmtId="0" fontId="21" fillId="0" borderId="0" xfId="0" applyFont="1"/>
    <xf numFmtId="0" fontId="3" fillId="2" borderId="15" xfId="0" applyFont="1" applyFill="1" applyBorder="1" applyAlignment="1">
      <alignment horizontal="right" vertical="top"/>
    </xf>
    <xf numFmtId="0" fontId="18" fillId="2" borderId="0" xfId="0" applyFont="1" applyFill="1" applyBorder="1" applyAlignment="1">
      <alignment horizontal="left" vertical="top"/>
    </xf>
    <xf numFmtId="0" fontId="12" fillId="2" borderId="15" xfId="0" applyFont="1" applyFill="1" applyBorder="1" applyAlignment="1">
      <alignment horizontal="right" vertical="top"/>
    </xf>
    <xf numFmtId="3" fontId="4" fillId="2" borderId="0" xfId="0" applyNumberFormat="1" applyFont="1" applyFill="1" applyBorder="1" applyAlignment="1" applyProtection="1">
      <alignment vertical="top"/>
      <protection locked="0"/>
    </xf>
    <xf numFmtId="0" fontId="15" fillId="2" borderId="15" xfId="0" applyFont="1" applyFill="1" applyBorder="1" applyAlignment="1">
      <alignment horizontal="right" vertical="top"/>
    </xf>
    <xf numFmtId="3" fontId="10" fillId="2" borderId="0" xfId="0" applyNumberFormat="1" applyFont="1" applyFill="1" applyBorder="1" applyAlignment="1" applyProtection="1">
      <alignment vertical="top"/>
      <protection locked="0"/>
    </xf>
    <xf numFmtId="0" fontId="12" fillId="2" borderId="15" xfId="0" applyFont="1" applyFill="1" applyBorder="1" applyAlignment="1">
      <alignment vertical="top"/>
    </xf>
    <xf numFmtId="167" fontId="4" fillId="2" borderId="0" xfId="0" applyNumberFormat="1" applyFont="1" applyFill="1" applyBorder="1" applyAlignment="1" applyProtection="1">
      <alignment vertical="top"/>
      <protection locked="0"/>
    </xf>
    <xf numFmtId="168" fontId="4" fillId="2" borderId="0" xfId="0" applyNumberFormat="1" applyFont="1" applyFill="1" applyBorder="1" applyAlignment="1" applyProtection="1">
      <alignment vertical="top"/>
      <protection locked="0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left" vertical="top" wrapText="1"/>
    </xf>
    <xf numFmtId="0" fontId="18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>
      <alignment horizontal="left" vertical="top" wrapText="1"/>
    </xf>
    <xf numFmtId="0" fontId="18" fillId="2" borderId="0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165" fontId="9" fillId="3" borderId="6" xfId="1" applyNumberFormat="1" applyFont="1" applyFill="1" applyBorder="1" applyAlignment="1">
      <alignment horizontal="center"/>
    </xf>
    <xf numFmtId="165" fontId="9" fillId="3" borderId="8" xfId="1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8" fillId="3" borderId="1" xfId="2" applyFont="1" applyFill="1" applyBorder="1" applyAlignment="1">
      <alignment horizontal="center" vertical="center"/>
    </xf>
    <xf numFmtId="0" fontId="8" fillId="3" borderId="9" xfId="2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/>
    </xf>
    <xf numFmtId="0" fontId="9" fillId="3" borderId="10" xfId="2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1" xfId="2" applyFont="1" applyFill="1" applyBorder="1" applyAlignment="1">
      <alignment horizontal="right" vertical="top"/>
    </xf>
    <xf numFmtId="0" fontId="9" fillId="3" borderId="9" xfId="2" applyFont="1" applyFill="1" applyBorder="1" applyAlignment="1">
      <alignment horizontal="right" vertical="top"/>
    </xf>
    <xf numFmtId="0" fontId="9" fillId="3" borderId="5" xfId="2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2" fillId="2" borderId="0" xfId="2" applyFont="1" applyFill="1" applyBorder="1" applyAlignment="1" applyProtection="1">
      <alignment horizontal="center"/>
    </xf>
    <xf numFmtId="0" fontId="5" fillId="2" borderId="0" xfId="2" applyFont="1" applyFill="1" applyBorder="1" applyAlignment="1" applyProtection="1">
      <alignment horizontal="center"/>
      <protection locked="0"/>
    </xf>
    <xf numFmtId="0" fontId="23" fillId="3" borderId="6" xfId="2" applyFont="1" applyFill="1" applyBorder="1" applyAlignment="1" applyProtection="1">
      <alignment horizontal="center" vertical="center" wrapText="1"/>
    </xf>
    <xf numFmtId="0" fontId="23" fillId="3" borderId="7" xfId="2" applyFont="1" applyFill="1" applyBorder="1" applyAlignment="1" applyProtection="1">
      <alignment horizontal="center" vertical="center" wrapText="1"/>
    </xf>
    <xf numFmtId="0" fontId="23" fillId="3" borderId="11" xfId="2" applyFont="1" applyFill="1" applyBorder="1" applyAlignment="1" applyProtection="1">
      <alignment horizontal="center" vertical="center" wrapText="1"/>
    </xf>
    <xf numFmtId="0" fontId="23" fillId="3" borderId="8" xfId="2" applyFont="1" applyFill="1" applyBorder="1" applyAlignment="1" applyProtection="1">
      <alignment horizontal="center" vertical="center" wrapText="1"/>
    </xf>
    <xf numFmtId="0" fontId="23" fillId="3" borderId="6" xfId="2" applyFont="1" applyFill="1" applyBorder="1" applyAlignment="1" applyProtection="1">
      <alignment horizontal="center" vertical="center" wrapText="1"/>
    </xf>
    <xf numFmtId="0" fontId="6" fillId="4" borderId="13" xfId="3" applyNumberFormat="1" applyFont="1" applyFill="1" applyBorder="1" applyAlignment="1" applyProtection="1">
      <alignment horizontal="left" vertical="center"/>
    </xf>
    <xf numFmtId="0" fontId="6" fillId="4" borderId="2" xfId="3" applyNumberFormat="1" applyFont="1" applyFill="1" applyBorder="1" applyAlignment="1" applyProtection="1">
      <alignment horizontal="left" vertical="center"/>
    </xf>
    <xf numFmtId="3" fontId="24" fillId="4" borderId="0" xfId="0" applyNumberFormat="1" applyFont="1" applyFill="1" applyBorder="1" applyAlignment="1" applyProtection="1">
      <alignment horizontal="right" vertical="center"/>
    </xf>
    <xf numFmtId="0" fontId="24" fillId="4" borderId="16" xfId="3" applyNumberFormat="1" applyFont="1" applyFill="1" applyBorder="1" applyAlignment="1" applyProtection="1">
      <alignment vertical="center"/>
    </xf>
    <xf numFmtId="0" fontId="14" fillId="2" borderId="15" xfId="0" applyFont="1" applyFill="1" applyBorder="1" applyAlignment="1" applyProtection="1"/>
    <xf numFmtId="0" fontId="6" fillId="2" borderId="0" xfId="0" applyFont="1" applyFill="1" applyBorder="1" applyAlignment="1" applyProtection="1">
      <alignment horizontal="left" vertical="top"/>
    </xf>
    <xf numFmtId="3" fontId="24" fillId="2" borderId="0" xfId="0" applyNumberFormat="1" applyFont="1" applyFill="1" applyBorder="1" applyAlignment="1" applyProtection="1">
      <alignment vertical="center"/>
    </xf>
    <xf numFmtId="0" fontId="24" fillId="2" borderId="0" xfId="0" applyFont="1" applyFill="1" applyBorder="1" applyAlignment="1" applyProtection="1">
      <alignment vertical="center"/>
    </xf>
    <xf numFmtId="3" fontId="24" fillId="2" borderId="20" xfId="0" applyNumberFormat="1" applyFont="1" applyFill="1" applyBorder="1" applyAlignment="1" applyProtection="1">
      <alignment vertical="center"/>
    </xf>
    <xf numFmtId="0" fontId="3" fillId="2" borderId="15" xfId="0" applyFont="1" applyFill="1" applyBorder="1" applyAlignment="1" applyProtection="1"/>
    <xf numFmtId="0" fontId="18" fillId="2" borderId="0" xfId="0" applyFont="1" applyFill="1" applyBorder="1" applyAlignment="1" applyProtection="1">
      <alignment vertical="top"/>
    </xf>
    <xf numFmtId="3" fontId="18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3" fontId="18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vertical="center"/>
      <protection locked="0"/>
    </xf>
    <xf numFmtId="0" fontId="25" fillId="2" borderId="15" xfId="0" applyFont="1" applyFill="1" applyBorder="1" applyAlignment="1" applyProtection="1"/>
    <xf numFmtId="0" fontId="26" fillId="2" borderId="0" xfId="0" applyFont="1" applyFill="1" applyBorder="1" applyAlignment="1" applyProtection="1">
      <alignment vertical="top"/>
    </xf>
    <xf numFmtId="0" fontId="26" fillId="2" borderId="0" xfId="0" applyFont="1" applyFill="1" applyBorder="1" applyAlignment="1" applyProtection="1">
      <alignment vertical="center"/>
      <protection locked="0"/>
    </xf>
    <xf numFmtId="3" fontId="26" fillId="2" borderId="0" xfId="0" applyNumberFormat="1" applyFont="1" applyFill="1" applyBorder="1" applyAlignment="1" applyProtection="1">
      <alignment horizontal="center" vertical="center"/>
      <protection locked="0"/>
    </xf>
    <xf numFmtId="3" fontId="27" fillId="2" borderId="0" xfId="0" applyNumberFormat="1" applyFont="1" applyFill="1" applyBorder="1" applyAlignment="1" applyProtection="1">
      <alignment horizontal="right" vertical="center"/>
      <protection locked="0"/>
    </xf>
    <xf numFmtId="0" fontId="25" fillId="2" borderId="2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top"/>
    </xf>
    <xf numFmtId="0" fontId="24" fillId="2" borderId="0" xfId="0" applyFont="1" applyFill="1" applyBorder="1" applyAlignment="1" applyProtection="1">
      <alignment horizontal="center" vertical="center"/>
    </xf>
    <xf numFmtId="3" fontId="24" fillId="2" borderId="0" xfId="0" applyNumberFormat="1" applyFont="1" applyFill="1" applyBorder="1" applyAlignment="1" applyProtection="1">
      <alignment horizontal="right" vertical="center"/>
    </xf>
    <xf numFmtId="3" fontId="24" fillId="2" borderId="20" xfId="0" applyNumberFormat="1" applyFont="1" applyFill="1" applyBorder="1" applyAlignment="1" applyProtection="1">
      <alignment horizontal="right" vertical="center"/>
    </xf>
    <xf numFmtId="0" fontId="3" fillId="2" borderId="16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top"/>
    </xf>
    <xf numFmtId="0" fontId="18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right" vertical="center"/>
      <protection locked="0"/>
    </xf>
    <xf numFmtId="3" fontId="10" fillId="4" borderId="0" xfId="0" applyNumberFormat="1" applyFont="1" applyFill="1" applyBorder="1" applyAlignment="1" applyProtection="1">
      <alignment horizontal="right" vertical="center"/>
      <protection locked="0"/>
    </xf>
    <xf numFmtId="0" fontId="6" fillId="4" borderId="0" xfId="3" applyNumberFormat="1" applyFont="1" applyFill="1" applyBorder="1" applyAlignment="1" applyProtection="1">
      <alignment vertical="center"/>
      <protection locked="0"/>
    </xf>
    <xf numFmtId="0" fontId="3" fillId="4" borderId="16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left" vertical="top"/>
    </xf>
    <xf numFmtId="0" fontId="18" fillId="2" borderId="0" xfId="0" applyFont="1" applyFill="1" applyBorder="1" applyAlignment="1" applyProtection="1">
      <alignment horizontal="left" vertical="top"/>
    </xf>
    <xf numFmtId="0" fontId="18" fillId="2" borderId="0" xfId="0" applyFont="1" applyFill="1" applyBorder="1" applyAlignment="1" applyProtection="1">
      <alignment horizontal="left" vertical="center"/>
    </xf>
    <xf numFmtId="0" fontId="18" fillId="2" borderId="0" xfId="0" applyFont="1" applyFill="1" applyBorder="1" applyAlignment="1" applyProtection="1">
      <alignment vertical="center"/>
    </xf>
    <xf numFmtId="0" fontId="3" fillId="2" borderId="16" xfId="0" applyFont="1" applyFill="1" applyBorder="1" applyAlignment="1" applyProtection="1">
      <alignment vertical="center"/>
    </xf>
    <xf numFmtId="0" fontId="6" fillId="4" borderId="16" xfId="3" applyNumberFormat="1" applyFont="1" applyFill="1" applyBorder="1" applyAlignment="1" applyProtection="1">
      <alignment vertical="center"/>
      <protection locked="0"/>
    </xf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0" fontId="3" fillId="2" borderId="16" xfId="0" applyFont="1" applyFill="1" applyBorder="1" applyAlignment="1" applyProtection="1">
      <alignment vertical="top"/>
    </xf>
    <xf numFmtId="3" fontId="10" fillId="4" borderId="0" xfId="0" applyNumberFormat="1" applyFont="1" applyFill="1" applyBorder="1" applyAlignment="1" applyProtection="1">
      <alignment horizontal="right" vertical="center"/>
    </xf>
    <xf numFmtId="0" fontId="6" fillId="4" borderId="16" xfId="3" applyNumberFormat="1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horizontal="left" vertical="top"/>
      <protection locked="0"/>
    </xf>
    <xf numFmtId="0" fontId="18" fillId="2" borderId="0" xfId="0" applyFont="1" applyFill="1" applyBorder="1" applyAlignment="1" applyProtection="1">
      <alignment vertical="top"/>
      <protection locked="0"/>
    </xf>
    <xf numFmtId="0" fontId="3" fillId="2" borderId="16" xfId="0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 applyProtection="1">
      <alignment horizontal="right" vertical="center"/>
    </xf>
    <xf numFmtId="3" fontId="3" fillId="2" borderId="0" xfId="0" applyNumberFormat="1" applyFont="1" applyFill="1" applyBorder="1" applyProtection="1"/>
    <xf numFmtId="0" fontId="23" fillId="0" borderId="17" xfId="0" applyFont="1" applyFill="1" applyBorder="1" applyAlignment="1" applyProtection="1">
      <alignment horizontal="left" vertical="center"/>
    </xf>
    <xf numFmtId="0" fontId="23" fillId="0" borderId="18" xfId="0" applyFont="1" applyFill="1" applyBorder="1" applyAlignment="1" applyProtection="1">
      <alignment horizontal="left" vertical="center"/>
    </xf>
    <xf numFmtId="0" fontId="30" fillId="0" borderId="18" xfId="0" applyFont="1" applyFill="1" applyBorder="1" applyAlignment="1" applyProtection="1">
      <alignment horizontal="left" vertical="top"/>
    </xf>
    <xf numFmtId="0" fontId="30" fillId="0" borderId="18" xfId="0" applyFont="1" applyFill="1" applyBorder="1" applyAlignment="1" applyProtection="1">
      <alignment vertical="top"/>
    </xf>
    <xf numFmtId="3" fontId="30" fillId="0" borderId="18" xfId="0" applyNumberFormat="1" applyFont="1" applyFill="1" applyBorder="1" applyAlignment="1" applyProtection="1">
      <alignment horizontal="center" vertical="top"/>
    </xf>
    <xf numFmtId="3" fontId="31" fillId="0" borderId="18" xfId="0" applyNumberFormat="1" applyFont="1" applyFill="1" applyBorder="1" applyAlignment="1" applyProtection="1">
      <alignment horizontal="right" vertical="top"/>
    </xf>
    <xf numFmtId="0" fontId="30" fillId="0" borderId="19" xfId="0" applyFont="1" applyFill="1" applyBorder="1" applyAlignment="1" applyProtection="1">
      <alignment vertical="top"/>
    </xf>
    <xf numFmtId="0" fontId="18" fillId="2" borderId="0" xfId="0" applyFont="1" applyFill="1" applyBorder="1" applyAlignment="1" applyProtection="1">
      <alignment horizontal="left" vertical="top"/>
    </xf>
    <xf numFmtId="43" fontId="18" fillId="2" borderId="0" xfId="1" applyFont="1" applyFill="1" applyBorder="1" applyProtection="1"/>
    <xf numFmtId="0" fontId="6" fillId="2" borderId="0" xfId="0" applyFont="1" applyFill="1" applyBorder="1" applyAlignment="1" applyProtection="1">
      <alignment horizontal="right" vertical="top"/>
    </xf>
    <xf numFmtId="0" fontId="18" fillId="2" borderId="0" xfId="0" applyFont="1" applyFill="1" applyBorder="1" applyAlignment="1" applyProtection="1">
      <alignment horizontal="right"/>
    </xf>
    <xf numFmtId="43" fontId="18" fillId="2" borderId="0" xfId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/>
    <xf numFmtId="0" fontId="2" fillId="2" borderId="21" xfId="0" applyFont="1" applyFill="1" applyBorder="1" applyAlignment="1" applyProtection="1">
      <alignment horizontal="center"/>
    </xf>
    <xf numFmtId="0" fontId="2" fillId="2" borderId="22" xfId="0" applyFont="1" applyFill="1" applyBorder="1" applyAlignment="1" applyProtection="1">
      <alignment horizontal="center"/>
    </xf>
    <xf numFmtId="0" fontId="2" fillId="2" borderId="23" xfId="0" applyFont="1" applyFill="1" applyBorder="1" applyAlignment="1" applyProtection="1">
      <alignment horizontal="center"/>
    </xf>
    <xf numFmtId="0" fontId="2" fillId="2" borderId="24" xfId="2" applyFont="1" applyFill="1" applyBorder="1" applyAlignment="1" applyProtection="1">
      <alignment horizontal="center"/>
    </xf>
    <xf numFmtId="0" fontId="2" fillId="2" borderId="25" xfId="2" applyFont="1" applyFill="1" applyBorder="1" applyAlignment="1" applyProtection="1">
      <alignment horizontal="center"/>
    </xf>
    <xf numFmtId="0" fontId="32" fillId="2" borderId="24" xfId="2" applyFont="1" applyFill="1" applyBorder="1" applyAlignment="1" applyProtection="1">
      <alignment horizontal="center"/>
    </xf>
    <xf numFmtId="0" fontId="32" fillId="2" borderId="0" xfId="2" applyFont="1" applyFill="1" applyBorder="1" applyAlignment="1" applyProtection="1">
      <alignment horizontal="center"/>
    </xf>
    <xf numFmtId="0" fontId="32" fillId="2" borderId="25" xfId="2" applyFont="1" applyFill="1" applyBorder="1" applyAlignment="1" applyProtection="1">
      <alignment horizontal="center"/>
    </xf>
    <xf numFmtId="0" fontId="6" fillId="0" borderId="13" xfId="3" applyNumberFormat="1" applyFont="1" applyFill="1" applyBorder="1" applyAlignment="1" applyProtection="1">
      <alignment horizontal="left" vertical="center"/>
    </xf>
    <xf numFmtId="0" fontId="6" fillId="0" borderId="2" xfId="3" applyNumberFormat="1" applyFont="1" applyFill="1" applyBorder="1" applyAlignment="1" applyProtection="1">
      <alignment horizontal="left" vertical="center"/>
    </xf>
    <xf numFmtId="3" fontId="24" fillId="0" borderId="2" xfId="0" applyNumberFormat="1" applyFont="1" applyFill="1" applyBorder="1" applyAlignment="1" applyProtection="1">
      <alignment horizontal="right" vertical="center"/>
    </xf>
    <xf numFmtId="0" fontId="24" fillId="0" borderId="14" xfId="3" applyNumberFormat="1" applyFont="1" applyFill="1" applyBorder="1" applyAlignment="1" applyProtection="1">
      <alignment vertical="center"/>
    </xf>
    <xf numFmtId="0" fontId="6" fillId="0" borderId="15" xfId="3" applyNumberFormat="1" applyFont="1" applyFill="1" applyBorder="1" applyAlignment="1" applyProtection="1">
      <alignment horizontal="left" vertical="center"/>
    </xf>
    <xf numFmtId="0" fontId="6" fillId="0" borderId="0" xfId="3" applyNumberFormat="1" applyFont="1" applyFill="1" applyBorder="1" applyAlignment="1" applyProtection="1">
      <alignment horizontal="left" vertical="center"/>
    </xf>
    <xf numFmtId="3" fontId="24" fillId="0" borderId="0" xfId="0" applyNumberFormat="1" applyFont="1" applyFill="1" applyBorder="1" applyAlignment="1" applyProtection="1">
      <alignment horizontal="right" vertical="center"/>
    </xf>
    <xf numFmtId="0" fontId="24" fillId="0" borderId="16" xfId="3" applyNumberFormat="1" applyFont="1" applyFill="1" applyBorder="1" applyAlignment="1" applyProtection="1">
      <alignment vertical="center"/>
    </xf>
    <xf numFmtId="3" fontId="24" fillId="2" borderId="16" xfId="0" applyNumberFormat="1" applyFont="1" applyFill="1" applyBorder="1" applyAlignment="1" applyProtection="1">
      <alignment vertical="center"/>
    </xf>
    <xf numFmtId="0" fontId="26" fillId="2" borderId="0" xfId="0" applyFont="1" applyFill="1" applyBorder="1" applyAlignment="1" applyProtection="1">
      <alignment vertical="center"/>
    </xf>
    <xf numFmtId="3" fontId="27" fillId="2" borderId="0" xfId="0" applyNumberFormat="1" applyFont="1" applyFill="1" applyBorder="1" applyAlignment="1" applyProtection="1">
      <alignment horizontal="right" vertical="center"/>
    </xf>
    <xf numFmtId="0" fontId="25" fillId="2" borderId="2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left" vertical="center" wrapText="1"/>
    </xf>
    <xf numFmtId="14" fontId="6" fillId="2" borderId="26" xfId="0" applyNumberFormat="1" applyFont="1" applyFill="1" applyBorder="1" applyAlignment="1" applyProtection="1">
      <alignment vertical="top"/>
    </xf>
    <xf numFmtId="14" fontId="24" fillId="2" borderId="26" xfId="0" applyNumberFormat="1" applyFont="1" applyFill="1" applyBorder="1" applyAlignment="1" applyProtection="1">
      <alignment vertical="center"/>
    </xf>
    <xf numFmtId="3" fontId="24" fillId="2" borderId="26" xfId="0" applyNumberFormat="1" applyFont="1" applyFill="1" applyBorder="1" applyAlignment="1" applyProtection="1">
      <alignment vertical="center"/>
    </xf>
    <xf numFmtId="0" fontId="24" fillId="2" borderId="26" xfId="0" applyFont="1" applyFill="1" applyBorder="1" applyAlignment="1" applyProtection="1">
      <alignment vertical="center"/>
    </xf>
    <xf numFmtId="3" fontId="24" fillId="2" borderId="27" xfId="0" applyNumberFormat="1" applyFont="1" applyFill="1" applyBorder="1" applyAlignment="1" applyProtection="1">
      <alignment vertical="center"/>
    </xf>
    <xf numFmtId="14" fontId="18" fillId="2" borderId="28" xfId="0" applyNumberFormat="1" applyFont="1" applyFill="1" applyBorder="1" applyAlignment="1" applyProtection="1">
      <alignment horizontal="center" vertical="top"/>
      <protection locked="0"/>
    </xf>
    <xf numFmtId="14" fontId="4" fillId="2" borderId="28" xfId="0" applyNumberFormat="1" applyFont="1" applyFill="1" applyBorder="1" applyAlignment="1" applyProtection="1">
      <alignment horizontal="right" vertical="center"/>
      <protection locked="0"/>
    </xf>
    <xf numFmtId="14" fontId="6" fillId="2" borderId="28" xfId="0" applyNumberFormat="1" applyFont="1" applyFill="1" applyBorder="1" applyAlignment="1" applyProtection="1">
      <alignment vertical="center"/>
      <protection locked="0"/>
    </xf>
    <xf numFmtId="3" fontId="18" fillId="2" borderId="28" xfId="0" applyNumberFormat="1" applyFont="1" applyFill="1" applyBorder="1" applyAlignment="1" applyProtection="1">
      <alignment horizontal="center" vertical="center"/>
      <protection locked="0"/>
    </xf>
    <xf numFmtId="3" fontId="4" fillId="2" borderId="28" xfId="0" applyNumberFormat="1" applyFont="1" applyFill="1" applyBorder="1" applyAlignment="1" applyProtection="1">
      <alignment horizontal="right" vertical="center"/>
      <protection locked="0"/>
    </xf>
    <xf numFmtId="14" fontId="18" fillId="2" borderId="28" xfId="0" applyNumberFormat="1" applyFont="1" applyFill="1" applyBorder="1" applyAlignment="1" applyProtection="1">
      <alignment vertical="top"/>
    </xf>
    <xf numFmtId="14" fontId="6" fillId="2" borderId="28" xfId="0" applyNumberFormat="1" applyFont="1" applyFill="1" applyBorder="1" applyAlignment="1" applyProtection="1">
      <alignment vertical="center"/>
    </xf>
    <xf numFmtId="0" fontId="3" fillId="2" borderId="20" xfId="0" applyFont="1" applyFill="1" applyBorder="1" applyAlignment="1" applyProtection="1">
      <alignment vertical="center"/>
    </xf>
    <xf numFmtId="14" fontId="26" fillId="2" borderId="28" xfId="0" applyNumberFormat="1" applyFont="1" applyFill="1" applyBorder="1" applyAlignment="1" applyProtection="1">
      <alignment vertical="center"/>
    </xf>
    <xf numFmtId="3" fontId="26" fillId="2" borderId="28" xfId="0" applyNumberFormat="1" applyFont="1" applyFill="1" applyBorder="1" applyAlignment="1" applyProtection="1">
      <alignment horizontal="center" vertical="center"/>
      <protection locked="0"/>
    </xf>
    <xf numFmtId="3" fontId="27" fillId="2" borderId="28" xfId="0" applyNumberFormat="1" applyFont="1" applyFill="1" applyBorder="1" applyAlignment="1" applyProtection="1">
      <alignment horizontal="right" vertical="center"/>
    </xf>
    <xf numFmtId="14" fontId="24" fillId="2" borderId="28" xfId="0" applyNumberFormat="1" applyFont="1" applyFill="1" applyBorder="1" applyAlignment="1" applyProtection="1">
      <alignment vertical="center"/>
    </xf>
    <xf numFmtId="0" fontId="24" fillId="2" borderId="28" xfId="0" applyFont="1" applyFill="1" applyBorder="1" applyAlignment="1" applyProtection="1">
      <alignment horizontal="right" vertical="center"/>
    </xf>
    <xf numFmtId="0" fontId="24" fillId="2" borderId="28" xfId="0" applyFont="1" applyFill="1" applyBorder="1" applyAlignment="1" applyProtection="1">
      <alignment horizontal="center" vertical="center"/>
    </xf>
    <xf numFmtId="3" fontId="24" fillId="2" borderId="28" xfId="0" applyNumberFormat="1" applyFont="1" applyFill="1" applyBorder="1" applyAlignment="1" applyProtection="1">
      <alignment horizontal="right" vertical="center"/>
    </xf>
    <xf numFmtId="3" fontId="18" fillId="2" borderId="28" xfId="0" applyNumberFormat="1" applyFont="1" applyFill="1" applyBorder="1" applyAlignment="1" applyProtection="1">
      <alignment horizontal="center" vertical="top"/>
      <protection locked="0"/>
    </xf>
    <xf numFmtId="0" fontId="6" fillId="2" borderId="28" xfId="0" applyFont="1" applyFill="1" applyBorder="1" applyAlignment="1" applyProtection="1">
      <alignment vertical="center"/>
    </xf>
    <xf numFmtId="0" fontId="18" fillId="2" borderId="28" xfId="0" applyFont="1" applyFill="1" applyBorder="1" applyAlignment="1" applyProtection="1">
      <alignment vertical="top"/>
    </xf>
    <xf numFmtId="0" fontId="3" fillId="2" borderId="28" xfId="0" applyFont="1" applyFill="1" applyBorder="1" applyAlignment="1" applyProtection="1">
      <alignment vertical="center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28" fillId="2" borderId="28" xfId="0" applyFont="1" applyFill="1" applyBorder="1" applyAlignment="1" applyProtection="1">
      <alignment vertical="top"/>
    </xf>
    <xf numFmtId="0" fontId="18" fillId="2" borderId="28" xfId="0" applyFont="1" applyFill="1" applyBorder="1" applyAlignment="1" applyProtection="1">
      <alignment vertical="center"/>
    </xf>
    <xf numFmtId="0" fontId="6" fillId="2" borderId="28" xfId="0" applyFont="1" applyFill="1" applyBorder="1" applyAlignment="1" applyProtection="1">
      <alignment horizontal="center" vertical="center"/>
    </xf>
    <xf numFmtId="0" fontId="18" fillId="2" borderId="28" xfId="0" applyFont="1" applyFill="1" applyBorder="1" applyAlignment="1" applyProtection="1">
      <alignment horizontal="left" vertical="top"/>
    </xf>
    <xf numFmtId="0" fontId="18" fillId="2" borderId="28" xfId="0" applyFont="1" applyFill="1" applyBorder="1" applyAlignment="1" applyProtection="1">
      <alignment horizontal="left" vertical="center"/>
    </xf>
    <xf numFmtId="0" fontId="6" fillId="0" borderId="13" xfId="3" applyNumberFormat="1" applyFont="1" applyFill="1" applyBorder="1" applyAlignment="1" applyProtection="1">
      <alignment vertical="center"/>
    </xf>
    <xf numFmtId="0" fontId="6" fillId="0" borderId="2" xfId="3" applyNumberFormat="1" applyFont="1" applyFill="1" applyBorder="1" applyAlignment="1" applyProtection="1">
      <alignment vertical="center" wrapText="1"/>
    </xf>
    <xf numFmtId="0" fontId="6" fillId="0" borderId="28" xfId="3" applyNumberFormat="1" applyFont="1" applyFill="1" applyBorder="1" applyAlignment="1" applyProtection="1">
      <alignment vertical="center"/>
      <protection locked="0"/>
    </xf>
    <xf numFmtId="3" fontId="10" fillId="0" borderId="28" xfId="0" applyNumberFormat="1" applyFont="1" applyFill="1" applyBorder="1" applyAlignment="1" applyProtection="1">
      <alignment horizontal="right" vertical="center"/>
      <protection locked="0"/>
    </xf>
    <xf numFmtId="0" fontId="6" fillId="0" borderId="16" xfId="3" applyNumberFormat="1" applyFont="1" applyFill="1" applyBorder="1" applyAlignment="1" applyProtection="1">
      <alignment vertical="center"/>
      <protection locked="0"/>
    </xf>
    <xf numFmtId="3" fontId="4" fillId="2" borderId="28" xfId="0" applyNumberFormat="1" applyFont="1" applyFill="1" applyBorder="1" applyAlignment="1" applyProtection="1">
      <alignment horizontal="right" vertical="top"/>
      <protection locked="0"/>
    </xf>
    <xf numFmtId="0" fontId="30" fillId="0" borderId="29" xfId="0" applyFont="1" applyFill="1" applyBorder="1" applyAlignment="1" applyProtection="1">
      <alignment horizontal="left" vertical="top"/>
    </xf>
    <xf numFmtId="0" fontId="23" fillId="0" borderId="29" xfId="0" applyFont="1" applyFill="1" applyBorder="1" applyAlignment="1" applyProtection="1">
      <alignment vertical="center"/>
    </xf>
    <xf numFmtId="0" fontId="30" fillId="0" borderId="29" xfId="0" applyFont="1" applyFill="1" applyBorder="1" applyAlignment="1" applyProtection="1">
      <alignment vertical="top"/>
    </xf>
    <xf numFmtId="3" fontId="30" fillId="0" borderId="29" xfId="0" applyNumberFormat="1" applyFont="1" applyFill="1" applyBorder="1" applyAlignment="1" applyProtection="1">
      <alignment horizontal="center" vertical="top"/>
    </xf>
    <xf numFmtId="3" fontId="31" fillId="0" borderId="29" xfId="0" applyNumberFormat="1" applyFont="1" applyFill="1" applyBorder="1" applyAlignment="1" applyProtection="1">
      <alignment horizontal="right" vertical="top"/>
    </xf>
    <xf numFmtId="0" fontId="33" fillId="0" borderId="30" xfId="0" applyFont="1" applyFill="1" applyBorder="1" applyAlignment="1">
      <alignment horizontal="center"/>
    </xf>
    <xf numFmtId="0" fontId="33" fillId="0" borderId="31" xfId="0" applyFont="1" applyFill="1" applyBorder="1" applyAlignment="1">
      <alignment horizontal="center"/>
    </xf>
    <xf numFmtId="0" fontId="33" fillId="0" borderId="32" xfId="0" applyFont="1" applyFill="1" applyBorder="1" applyAlignment="1">
      <alignment horizontal="center"/>
    </xf>
    <xf numFmtId="0" fontId="33" fillId="0" borderId="33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34" xfId="0" applyFont="1" applyFill="1" applyBorder="1" applyAlignment="1">
      <alignment horizontal="center"/>
    </xf>
    <xf numFmtId="0" fontId="33" fillId="0" borderId="35" xfId="0" applyFont="1" applyFill="1" applyBorder="1" applyAlignment="1">
      <alignment horizontal="center"/>
    </xf>
    <xf numFmtId="0" fontId="33" fillId="0" borderId="36" xfId="0" applyFont="1" applyFill="1" applyBorder="1" applyAlignment="1">
      <alignment horizontal="center"/>
    </xf>
    <xf numFmtId="0" fontId="33" fillId="0" borderId="37" xfId="0" applyFont="1" applyFill="1" applyBorder="1" applyAlignment="1">
      <alignment horizontal="center"/>
    </xf>
    <xf numFmtId="0" fontId="34" fillId="2" borderId="0" xfId="0" applyFont="1" applyFill="1"/>
    <xf numFmtId="0" fontId="35" fillId="3" borderId="38" xfId="0" applyFont="1" applyFill="1" applyBorder="1" applyAlignment="1">
      <alignment horizontal="center" vertical="center"/>
    </xf>
    <xf numFmtId="0" fontId="35" fillId="3" borderId="39" xfId="0" applyFont="1" applyFill="1" applyBorder="1" applyAlignment="1">
      <alignment horizontal="center" vertical="center"/>
    </xf>
    <xf numFmtId="0" fontId="35" fillId="3" borderId="40" xfId="0" applyFont="1" applyFill="1" applyBorder="1" applyAlignment="1">
      <alignment horizontal="center" vertical="center" wrapText="1"/>
    </xf>
    <xf numFmtId="0" fontId="35" fillId="3" borderId="41" xfId="0" applyFont="1" applyFill="1" applyBorder="1" applyAlignment="1">
      <alignment horizontal="center" vertical="center" wrapText="1"/>
    </xf>
    <xf numFmtId="0" fontId="34" fillId="2" borderId="42" xfId="0" applyFont="1" applyFill="1" applyBorder="1" applyAlignment="1">
      <alignment horizontal="justify" vertical="center" wrapText="1"/>
    </xf>
    <xf numFmtId="0" fontId="37" fillId="2" borderId="43" xfId="0" applyFont="1" applyFill="1" applyBorder="1" applyAlignment="1">
      <alignment horizontal="justify" vertical="center" wrapText="1"/>
    </xf>
    <xf numFmtId="3" fontId="37" fillId="2" borderId="44" xfId="0" applyNumberFormat="1" applyFont="1" applyFill="1" applyBorder="1" applyAlignment="1">
      <alignment horizontal="right" vertical="center" wrapText="1"/>
    </xf>
    <xf numFmtId="0" fontId="34" fillId="2" borderId="45" xfId="0" applyFont="1" applyFill="1" applyBorder="1" applyAlignment="1">
      <alignment horizontal="left" vertical="center" wrapText="1" indent="2"/>
    </xf>
    <xf numFmtId="0" fontId="34" fillId="2" borderId="46" xfId="0" applyFont="1" applyFill="1" applyBorder="1" applyAlignment="1">
      <alignment horizontal="left" vertical="center" wrapText="1" indent="2"/>
    </xf>
    <xf numFmtId="3" fontId="34" fillId="2" borderId="47" xfId="0" applyNumberFormat="1" applyFont="1" applyFill="1" applyBorder="1" applyAlignment="1">
      <alignment horizontal="right" vertical="center" wrapText="1"/>
    </xf>
    <xf numFmtId="0" fontId="34" fillId="0" borderId="48" xfId="0" applyFont="1" applyFill="1" applyBorder="1" applyAlignment="1">
      <alignment horizontal="left" vertical="center" wrapText="1" indent="2"/>
    </xf>
    <xf numFmtId="0" fontId="34" fillId="0" borderId="49" xfId="0" applyFont="1" applyFill="1" applyBorder="1" applyAlignment="1">
      <alignment horizontal="left" vertical="center" wrapText="1" indent="2"/>
    </xf>
    <xf numFmtId="3" fontId="34" fillId="2" borderId="50" xfId="0" applyNumberFormat="1" applyFont="1" applyFill="1" applyBorder="1" applyAlignment="1">
      <alignment horizontal="right" vertical="center" wrapText="1"/>
    </xf>
    <xf numFmtId="3" fontId="34" fillId="2" borderId="51" xfId="0" applyNumberFormat="1" applyFont="1" applyFill="1" applyBorder="1" applyAlignment="1">
      <alignment horizontal="right" vertical="center" wrapText="1"/>
    </xf>
    <xf numFmtId="0" fontId="37" fillId="2" borderId="42" xfId="0" applyFont="1" applyFill="1" applyBorder="1" applyAlignment="1">
      <alignment horizontal="justify" vertical="center" wrapText="1"/>
    </xf>
    <xf numFmtId="0" fontId="34" fillId="2" borderId="52" xfId="0" applyFont="1" applyFill="1" applyBorder="1" applyAlignment="1">
      <alignment horizontal="left" vertical="top" wrapText="1" indent="1"/>
    </xf>
    <xf numFmtId="0" fontId="34" fillId="2" borderId="53" xfId="0" applyFont="1" applyFill="1" applyBorder="1" applyAlignment="1">
      <alignment horizontal="left" vertical="top" wrapText="1" indent="1"/>
    </xf>
    <xf numFmtId="3" fontId="34" fillId="0" borderId="47" xfId="0" applyNumberFormat="1" applyFont="1" applyFill="1" applyBorder="1" applyAlignment="1">
      <alignment horizontal="right" vertical="center" wrapText="1"/>
    </xf>
    <xf numFmtId="0" fontId="34" fillId="0" borderId="48" xfId="0" applyFont="1" applyFill="1" applyBorder="1" applyAlignment="1">
      <alignment horizontal="left" vertical="center" wrapText="1"/>
    </xf>
    <xf numFmtId="0" fontId="34" fillId="0" borderId="49" xfId="0" applyFont="1" applyFill="1" applyBorder="1" applyAlignment="1">
      <alignment horizontal="left" vertical="center" wrapText="1"/>
    </xf>
    <xf numFmtId="3" fontId="34" fillId="2" borderId="44" xfId="0" applyNumberFormat="1" applyFont="1" applyFill="1" applyBorder="1" applyAlignment="1">
      <alignment horizontal="right" vertical="center" wrapText="1"/>
    </xf>
    <xf numFmtId="3" fontId="34" fillId="0" borderId="54" xfId="0" applyNumberFormat="1" applyFont="1" applyFill="1" applyBorder="1" applyAlignment="1">
      <alignment horizontal="right" vertical="center" wrapText="1"/>
    </xf>
    <xf numFmtId="0" fontId="37" fillId="2" borderId="55" xfId="0" applyFont="1" applyFill="1" applyBorder="1" applyAlignment="1">
      <alignment horizontal="justify" vertical="center" wrapText="1"/>
    </xf>
    <xf numFmtId="0" fontId="37" fillId="2" borderId="56" xfId="0" applyFont="1" applyFill="1" applyBorder="1" applyAlignment="1">
      <alignment horizontal="justify" vertical="center" wrapText="1"/>
    </xf>
    <xf numFmtId="3" fontId="34" fillId="2" borderId="0" xfId="0" applyNumberFormat="1" applyFont="1" applyFill="1"/>
    <xf numFmtId="0" fontId="35" fillId="3" borderId="57" xfId="0" applyFont="1" applyFill="1" applyBorder="1" applyAlignment="1">
      <alignment horizontal="center" vertical="center"/>
    </xf>
    <xf numFmtId="0" fontId="35" fillId="3" borderId="40" xfId="0" applyFont="1" applyFill="1" applyBorder="1" applyAlignment="1">
      <alignment horizontal="center" vertical="center"/>
    </xf>
    <xf numFmtId="0" fontId="37" fillId="2" borderId="45" xfId="0" applyFont="1" applyFill="1" applyBorder="1" applyAlignment="1">
      <alignment horizontal="left" vertical="center" wrapText="1"/>
    </xf>
    <xf numFmtId="0" fontId="37" fillId="2" borderId="46" xfId="0" applyFont="1" applyFill="1" applyBorder="1" applyAlignment="1">
      <alignment horizontal="left" vertical="center" wrapText="1"/>
    </xf>
    <xf numFmtId="0" fontId="37" fillId="2" borderId="55" xfId="0" applyFont="1" applyFill="1" applyBorder="1" applyAlignment="1">
      <alignment horizontal="left" vertical="center" wrapText="1"/>
    </xf>
    <xf numFmtId="0" fontId="34" fillId="2" borderId="56" xfId="0" applyFont="1" applyFill="1" applyBorder="1" applyAlignment="1">
      <alignment horizontal="left" vertical="center" wrapText="1" indent="1"/>
    </xf>
    <xf numFmtId="0" fontId="34" fillId="2" borderId="55" xfId="0" applyFont="1" applyFill="1" applyBorder="1" applyAlignment="1">
      <alignment horizontal="justify" vertical="center" wrapText="1"/>
    </xf>
    <xf numFmtId="3" fontId="34" fillId="2" borderId="58" xfId="0" applyNumberFormat="1" applyFont="1" applyFill="1" applyBorder="1" applyAlignment="1">
      <alignment horizontal="right" vertical="center" wrapText="1"/>
    </xf>
    <xf numFmtId="0" fontId="34" fillId="2" borderId="0" xfId="0" applyFont="1" applyFill="1" applyBorder="1" applyAlignment="1">
      <alignment horizontal="left" vertical="center" wrapText="1" indent="1"/>
    </xf>
    <xf numFmtId="3" fontId="34" fillId="2" borderId="59" xfId="0" applyNumberFormat="1" applyFont="1" applyFill="1" applyBorder="1" applyAlignment="1">
      <alignment horizontal="right" vertical="center" wrapText="1"/>
    </xf>
    <xf numFmtId="0" fontId="37" fillId="2" borderId="48" xfId="0" applyFont="1" applyFill="1" applyBorder="1" applyAlignment="1">
      <alignment horizontal="left" vertical="center" wrapText="1"/>
    </xf>
    <xf numFmtId="0" fontId="37" fillId="2" borderId="49" xfId="0" applyFont="1" applyFill="1" applyBorder="1" applyAlignment="1">
      <alignment horizontal="left" vertical="center" wrapText="1"/>
    </xf>
    <xf numFmtId="169" fontId="34" fillId="2" borderId="51" xfId="0" applyNumberFormat="1" applyFont="1" applyFill="1" applyBorder="1" applyAlignment="1">
      <alignment horizontal="right" vertical="center" wrapText="1"/>
    </xf>
    <xf numFmtId="3" fontId="34" fillId="5" borderId="44" xfId="0" applyNumberFormat="1" applyFont="1" applyFill="1" applyBorder="1" applyAlignment="1">
      <alignment horizontal="right" vertical="center" wrapText="1"/>
    </xf>
    <xf numFmtId="0" fontId="34" fillId="2" borderId="51" xfId="0" applyNumberFormat="1" applyFont="1" applyFill="1" applyBorder="1" applyAlignment="1">
      <alignment horizontal="right" vertical="center" wrapText="1"/>
    </xf>
    <xf numFmtId="3" fontId="34" fillId="0" borderId="44" xfId="0" applyNumberFormat="1" applyFont="1" applyFill="1" applyBorder="1" applyAlignment="1">
      <alignment horizontal="right" vertical="center" wrapText="1"/>
    </xf>
    <xf numFmtId="0" fontId="34" fillId="2" borderId="0" xfId="0" applyFont="1" applyFill="1" applyAlignment="1">
      <alignment horizontal="left" wrapText="1"/>
    </xf>
    <xf numFmtId="0" fontId="33" fillId="0" borderId="60" xfId="0" applyFont="1" applyFill="1" applyBorder="1" applyAlignment="1">
      <alignment horizontal="center"/>
    </xf>
    <xf numFmtId="0" fontId="33" fillId="0" borderId="61" xfId="0" applyFont="1" applyFill="1" applyBorder="1" applyAlignment="1">
      <alignment horizontal="center"/>
    </xf>
    <xf numFmtId="0" fontId="33" fillId="0" borderId="62" xfId="0" applyFont="1" applyFill="1" applyBorder="1" applyAlignment="1">
      <alignment horizontal="center"/>
    </xf>
    <xf numFmtId="0" fontId="33" fillId="0" borderId="63" xfId="0" applyFont="1" applyFill="1" applyBorder="1" applyAlignment="1">
      <alignment horizontal="center"/>
    </xf>
    <xf numFmtId="0" fontId="33" fillId="0" borderId="64" xfId="0" applyFont="1" applyFill="1" applyBorder="1" applyAlignment="1">
      <alignment horizontal="center"/>
    </xf>
    <xf numFmtId="0" fontId="33" fillId="0" borderId="65" xfId="0" applyFont="1" applyFill="1" applyBorder="1" applyAlignment="1" applyProtection="1">
      <alignment horizontal="center"/>
      <protection locked="0"/>
    </xf>
    <xf numFmtId="0" fontId="33" fillId="0" borderId="66" xfId="0" applyFont="1" applyFill="1" applyBorder="1" applyAlignment="1" applyProtection="1">
      <alignment horizontal="center"/>
      <protection locked="0"/>
    </xf>
    <xf numFmtId="0" fontId="33" fillId="0" borderId="67" xfId="0" applyFont="1" applyFill="1" applyBorder="1" applyAlignment="1" applyProtection="1">
      <alignment horizontal="center"/>
      <protection locked="0"/>
    </xf>
    <xf numFmtId="0" fontId="37" fillId="2" borderId="0" xfId="4" applyFont="1" applyFill="1"/>
    <xf numFmtId="0" fontId="37" fillId="2" borderId="0" xfId="4" applyFont="1" applyFill="1" applyAlignment="1">
      <alignment horizontal="center"/>
    </xf>
    <xf numFmtId="37" fontId="35" fillId="3" borderId="68" xfId="4" applyNumberFormat="1" applyFont="1" applyFill="1" applyBorder="1" applyAlignment="1">
      <alignment horizontal="center" vertical="center"/>
    </xf>
    <xf numFmtId="37" fontId="35" fillId="3" borderId="68" xfId="4" applyNumberFormat="1" applyFont="1" applyFill="1" applyBorder="1" applyAlignment="1">
      <alignment horizontal="center" vertical="center" wrapText="1"/>
    </xf>
    <xf numFmtId="37" fontId="35" fillId="3" borderId="68" xfId="4" applyNumberFormat="1" applyFont="1" applyFill="1" applyBorder="1" applyAlignment="1">
      <alignment horizontal="center" vertical="center"/>
    </xf>
    <xf numFmtId="37" fontId="35" fillId="3" borderId="68" xfId="4" applyNumberFormat="1" applyFont="1" applyFill="1" applyBorder="1" applyAlignment="1">
      <alignment horizontal="center" wrapText="1"/>
    </xf>
    <xf numFmtId="0" fontId="39" fillId="2" borderId="69" xfId="4" applyFont="1" applyFill="1" applyBorder="1" applyAlignment="1">
      <alignment horizontal="left"/>
    </xf>
    <xf numFmtId="0" fontId="39" fillId="2" borderId="70" xfId="4" applyFont="1" applyFill="1" applyBorder="1" applyAlignment="1">
      <alignment horizontal="left"/>
    </xf>
    <xf numFmtId="0" fontId="39" fillId="2" borderId="71" xfId="4" applyFont="1" applyFill="1" applyBorder="1" applyAlignment="1">
      <alignment horizontal="left"/>
    </xf>
    <xf numFmtId="0" fontId="40" fillId="2" borderId="56" xfId="4" applyFont="1" applyFill="1" applyBorder="1" applyAlignment="1">
      <alignment horizontal="center"/>
    </xf>
    <xf numFmtId="0" fontId="40" fillId="2" borderId="51" xfId="4" applyFont="1" applyFill="1" applyBorder="1" applyAlignment="1">
      <alignment horizontal="center"/>
    </xf>
    <xf numFmtId="0" fontId="41" fillId="2" borderId="55" xfId="0" applyFont="1" applyFill="1" applyBorder="1" applyAlignment="1">
      <alignment horizontal="left" vertical="center" wrapText="1"/>
    </xf>
    <xf numFmtId="0" fontId="41" fillId="2" borderId="0" xfId="0" applyFont="1" applyFill="1" applyBorder="1" applyAlignment="1">
      <alignment horizontal="left" vertical="center" wrapText="1"/>
    </xf>
    <xf numFmtId="0" fontId="41" fillId="2" borderId="56" xfId="0" applyFont="1" applyFill="1" applyBorder="1" applyAlignment="1">
      <alignment horizontal="left" vertical="center" wrapText="1"/>
    </xf>
    <xf numFmtId="3" fontId="41" fillId="2" borderId="51" xfId="0" applyNumberFormat="1" applyFont="1" applyFill="1" applyBorder="1" applyAlignment="1">
      <alignment vertical="center" wrapText="1"/>
    </xf>
    <xf numFmtId="0" fontId="33" fillId="2" borderId="55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left" vertical="center" wrapText="1"/>
    </xf>
    <xf numFmtId="0" fontId="33" fillId="2" borderId="56" xfId="0" applyFont="1" applyFill="1" applyBorder="1" applyAlignment="1">
      <alignment horizontal="left" vertical="center" wrapText="1"/>
    </xf>
    <xf numFmtId="0" fontId="42" fillId="2" borderId="55" xfId="0" applyFont="1" applyFill="1" applyBorder="1" applyAlignment="1">
      <alignment horizontal="left" vertical="center" wrapText="1"/>
    </xf>
    <xf numFmtId="0" fontId="42" fillId="2" borderId="0" xfId="0" applyFont="1" applyFill="1" applyBorder="1" applyAlignment="1">
      <alignment horizontal="left" vertical="center" wrapText="1"/>
    </xf>
    <xf numFmtId="0" fontId="42" fillId="2" borderId="56" xfId="0" applyFont="1" applyFill="1" applyBorder="1" applyAlignment="1">
      <alignment horizontal="left" vertical="center" wrapText="1"/>
    </xf>
    <xf numFmtId="3" fontId="42" fillId="2" borderId="51" xfId="0" applyNumberFormat="1" applyFont="1" applyFill="1" applyBorder="1" applyAlignment="1">
      <alignment vertical="center" wrapText="1"/>
    </xf>
    <xf numFmtId="0" fontId="42" fillId="2" borderId="55" xfId="0" applyFont="1" applyFill="1" applyBorder="1" applyAlignment="1">
      <alignment horizontal="left" vertical="center" wrapText="1"/>
    </xf>
    <xf numFmtId="0" fontId="41" fillId="2" borderId="55" xfId="0" applyFont="1" applyFill="1" applyBorder="1" applyAlignment="1">
      <alignment horizontal="left" vertical="center" wrapText="1"/>
    </xf>
    <xf numFmtId="0" fontId="41" fillId="2" borderId="0" xfId="0" applyFont="1" applyFill="1" applyBorder="1" applyAlignment="1">
      <alignment horizontal="left" vertical="center" wrapText="1"/>
    </xf>
    <xf numFmtId="0" fontId="41" fillId="2" borderId="56" xfId="0" applyFont="1" applyFill="1" applyBorder="1" applyAlignment="1">
      <alignment horizontal="left" vertical="center" wrapText="1"/>
    </xf>
    <xf numFmtId="0" fontId="39" fillId="2" borderId="48" xfId="4" applyFont="1" applyFill="1" applyBorder="1" applyAlignment="1">
      <alignment horizontal="left"/>
    </xf>
    <xf numFmtId="0" fontId="39" fillId="2" borderId="72" xfId="4" applyFont="1" applyFill="1" applyBorder="1" applyAlignment="1">
      <alignment horizontal="left"/>
    </xf>
    <xf numFmtId="0" fontId="39" fillId="2" borderId="49" xfId="4" applyFont="1" applyFill="1" applyBorder="1" applyAlignment="1">
      <alignment horizontal="left"/>
    </xf>
    <xf numFmtId="3" fontId="41" fillId="2" borderId="59" xfId="0" applyNumberFormat="1" applyFont="1" applyFill="1" applyBorder="1" applyAlignment="1">
      <alignment vertical="center" wrapText="1"/>
    </xf>
    <xf numFmtId="3" fontId="41" fillId="2" borderId="73" xfId="0" applyNumberFormat="1" applyFont="1" applyFill="1" applyBorder="1" applyAlignment="1">
      <alignment vertical="center" wrapText="1"/>
    </xf>
    <xf numFmtId="3" fontId="41" fillId="0" borderId="48" xfId="0" applyNumberFormat="1" applyFont="1" applyFill="1" applyBorder="1" applyAlignment="1">
      <alignment vertical="center" wrapText="1"/>
    </xf>
    <xf numFmtId="3" fontId="41" fillId="0" borderId="72" xfId="0" applyNumberFormat="1" applyFont="1" applyFill="1" applyBorder="1" applyAlignment="1">
      <alignment vertical="center" wrapText="1"/>
    </xf>
    <xf numFmtId="3" fontId="41" fillId="0" borderId="49" xfId="0" applyNumberFormat="1" applyFont="1" applyFill="1" applyBorder="1" applyAlignment="1">
      <alignment vertical="center" wrapText="1"/>
    </xf>
    <xf numFmtId="3" fontId="41" fillId="0" borderId="46" xfId="0" applyNumberFormat="1" applyFont="1" applyFill="1" applyBorder="1" applyAlignment="1">
      <alignment vertical="center" wrapText="1"/>
    </xf>
    <xf numFmtId="0" fontId="34" fillId="0" borderId="74" xfId="0" applyFont="1" applyBorder="1"/>
    <xf numFmtId="4" fontId="43" fillId="0" borderId="74" xfId="0" applyNumberFormat="1" applyFont="1" applyBorder="1"/>
    <xf numFmtId="0" fontId="34" fillId="0" borderId="0" xfId="0" applyFont="1" applyBorder="1"/>
    <xf numFmtId="37" fontId="35" fillId="3" borderId="75" xfId="4" applyNumberFormat="1" applyFont="1" applyFill="1" applyBorder="1" applyAlignment="1">
      <alignment horizontal="center" vertical="center" wrapText="1"/>
    </xf>
    <xf numFmtId="37" fontId="35" fillId="3" borderId="76" xfId="4" applyNumberFormat="1" applyFont="1" applyFill="1" applyBorder="1" applyAlignment="1">
      <alignment horizontal="center" vertical="center" wrapText="1"/>
    </xf>
    <xf numFmtId="3" fontId="42" fillId="2" borderId="51" xfId="0" applyNumberFormat="1" applyFont="1" applyFill="1" applyBorder="1" applyAlignment="1" applyProtection="1">
      <alignment vertical="center" wrapText="1"/>
      <protection locked="0"/>
    </xf>
    <xf numFmtId="3" fontId="41" fillId="2" borderId="51" xfId="0" applyNumberFormat="1" applyFont="1" applyFill="1" applyBorder="1" applyAlignment="1" applyProtection="1">
      <alignment vertical="center" wrapText="1"/>
      <protection locked="0"/>
    </xf>
    <xf numFmtId="0" fontId="41" fillId="2" borderId="48" xfId="0" applyFont="1" applyFill="1" applyBorder="1" applyAlignment="1">
      <alignment horizontal="left" vertical="center" wrapText="1"/>
    </xf>
    <xf numFmtId="0" fontId="41" fillId="2" borderId="72" xfId="0" applyFont="1" applyFill="1" applyBorder="1" applyAlignment="1">
      <alignment horizontal="left" vertical="center" wrapText="1"/>
    </xf>
    <xf numFmtId="0" fontId="41" fillId="2" borderId="49" xfId="0" applyFont="1" applyFill="1" applyBorder="1" applyAlignment="1">
      <alignment horizontal="left" vertical="center" wrapText="1"/>
    </xf>
    <xf numFmtId="3" fontId="41" fillId="2" borderId="50" xfId="0" applyNumberFormat="1" applyFont="1" applyFill="1" applyBorder="1" applyAlignment="1" applyProtection="1">
      <alignment vertical="center" wrapText="1"/>
      <protection locked="0"/>
    </xf>
    <xf numFmtId="0" fontId="42" fillId="0" borderId="55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56" xfId="0" applyFont="1" applyFill="1" applyBorder="1" applyAlignment="1">
      <alignment horizontal="left" vertical="center" wrapText="1"/>
    </xf>
    <xf numFmtId="0" fontId="41" fillId="0" borderId="55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56" xfId="0" applyFont="1" applyFill="1" applyBorder="1" applyAlignment="1">
      <alignment horizontal="left" vertical="center" wrapText="1"/>
    </xf>
    <xf numFmtId="0" fontId="39" fillId="2" borderId="77" xfId="4" applyFont="1" applyFill="1" applyBorder="1" applyAlignment="1">
      <alignment horizontal="left"/>
    </xf>
    <xf numFmtId="0" fontId="39" fillId="2" borderId="78" xfId="4" applyFont="1" applyFill="1" applyBorder="1" applyAlignment="1">
      <alignment horizontal="left"/>
    </xf>
    <xf numFmtId="0" fontId="39" fillId="2" borderId="79" xfId="4" applyFont="1" applyFill="1" applyBorder="1" applyAlignment="1">
      <alignment horizontal="left"/>
    </xf>
    <xf numFmtId="3" fontId="41" fillId="2" borderId="47" xfId="0" applyNumberFormat="1" applyFont="1" applyFill="1" applyBorder="1" applyAlignment="1">
      <alignment vertical="center" wrapText="1"/>
    </xf>
    <xf numFmtId="0" fontId="37" fillId="2" borderId="74" xfId="4" applyFont="1" applyFill="1" applyBorder="1"/>
    <xf numFmtId="0" fontId="37" fillId="2" borderId="74" xfId="4" applyFont="1" applyFill="1" applyBorder="1" applyAlignment="1">
      <alignment horizontal="center"/>
    </xf>
    <xf numFmtId="0" fontId="33" fillId="2" borderId="80" xfId="0" applyFont="1" applyFill="1" applyBorder="1" applyAlignment="1">
      <alignment horizontal="center"/>
    </xf>
    <xf numFmtId="0" fontId="33" fillId="2" borderId="81" xfId="0" applyFont="1" applyFill="1" applyBorder="1" applyAlignment="1">
      <alignment horizontal="center"/>
    </xf>
    <xf numFmtId="0" fontId="33" fillId="2" borderId="82" xfId="0" applyFont="1" applyFill="1" applyBorder="1" applyAlignment="1">
      <alignment horizontal="center"/>
    </xf>
    <xf numFmtId="0" fontId="33" fillId="2" borderId="83" xfId="0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/>
    </xf>
    <xf numFmtId="0" fontId="33" fillId="2" borderId="84" xfId="0" applyFont="1" applyFill="1" applyBorder="1" applyAlignment="1">
      <alignment horizontal="center"/>
    </xf>
    <xf numFmtId="0" fontId="33" fillId="2" borderId="10" xfId="0" applyFont="1" applyFill="1" applyBorder="1" applyAlignment="1" applyProtection="1">
      <alignment horizontal="center"/>
      <protection locked="0"/>
    </xf>
    <xf numFmtId="0" fontId="33" fillId="2" borderId="7" xfId="0" applyFont="1" applyFill="1" applyBorder="1" applyAlignment="1" applyProtection="1">
      <alignment horizontal="center"/>
      <protection locked="0"/>
    </xf>
    <xf numFmtId="0" fontId="35" fillId="3" borderId="11" xfId="0" applyFont="1" applyFill="1" applyBorder="1" applyAlignment="1">
      <alignment horizontal="center" vertical="center"/>
    </xf>
    <xf numFmtId="0" fontId="35" fillId="3" borderId="11" xfId="0" applyFont="1" applyFill="1" applyBorder="1" applyAlignment="1">
      <alignment horizontal="center" vertical="center" wrapText="1"/>
    </xf>
    <xf numFmtId="0" fontId="35" fillId="3" borderId="11" xfId="0" applyFont="1" applyFill="1" applyBorder="1" applyAlignment="1">
      <alignment horizontal="center" vertical="center" wrapText="1"/>
    </xf>
    <xf numFmtId="0" fontId="35" fillId="3" borderId="85" xfId="0" applyFont="1" applyFill="1" applyBorder="1" applyAlignment="1">
      <alignment horizontal="center" vertical="center"/>
    </xf>
    <xf numFmtId="0" fontId="35" fillId="3" borderId="85" xfId="0" applyFont="1" applyFill="1" applyBorder="1" applyAlignment="1">
      <alignment horizontal="center" vertical="center" wrapText="1"/>
    </xf>
    <xf numFmtId="3" fontId="37" fillId="2" borderId="51" xfId="0" applyNumberFormat="1" applyFont="1" applyFill="1" applyBorder="1" applyAlignment="1">
      <alignment horizontal="right" vertical="center" wrapText="1"/>
    </xf>
    <xf numFmtId="0" fontId="42" fillId="2" borderId="0" xfId="0" applyFont="1" applyFill="1" applyBorder="1" applyAlignment="1">
      <alignment horizontal="left" vertical="center" wrapText="1"/>
    </xf>
    <xf numFmtId="3" fontId="34" fillId="2" borderId="51" xfId="0" applyNumberFormat="1" applyFont="1" applyFill="1" applyBorder="1" applyAlignment="1" applyProtection="1">
      <alignment horizontal="right" vertical="center" wrapText="1"/>
      <protection locked="0"/>
    </xf>
    <xf numFmtId="169" fontId="34" fillId="2" borderId="51" xfId="0" applyNumberFormat="1" applyFont="1" applyFill="1" applyBorder="1" applyAlignment="1" applyProtection="1">
      <alignment horizontal="right" vertical="center" wrapText="1"/>
      <protection locked="0"/>
    </xf>
    <xf numFmtId="169" fontId="37" fillId="2" borderId="51" xfId="0" applyNumberFormat="1" applyFont="1" applyFill="1" applyBorder="1" applyAlignment="1" applyProtection="1">
      <alignment horizontal="right" vertical="center" wrapText="1"/>
      <protection locked="0"/>
    </xf>
    <xf numFmtId="0" fontId="42" fillId="2" borderId="55" xfId="0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vertical="center" wrapText="1"/>
    </xf>
    <xf numFmtId="0" fontId="37" fillId="2" borderId="48" xfId="0" applyFont="1" applyFill="1" applyBorder="1" applyAlignment="1">
      <alignment horizontal="justify" vertical="center" wrapText="1"/>
    </xf>
    <xf numFmtId="0" fontId="37" fillId="2" borderId="49" xfId="0" applyFont="1" applyFill="1" applyBorder="1" applyAlignment="1">
      <alignment horizontal="justify" vertical="center" wrapText="1"/>
    </xf>
    <xf numFmtId="3" fontId="37" fillId="2" borderId="50" xfId="0" applyNumberFormat="1" applyFont="1" applyFill="1" applyBorder="1" applyAlignment="1">
      <alignment vertical="center" wrapText="1"/>
    </xf>
    <xf numFmtId="169" fontId="37" fillId="2" borderId="59" xfId="0" applyNumberFormat="1" applyFont="1" applyFill="1" applyBorder="1" applyAlignment="1" applyProtection="1">
      <alignment horizontal="right" vertical="center" wrapText="1"/>
      <protection locked="0"/>
    </xf>
    <xf numFmtId="0" fontId="44" fillId="2" borderId="2" xfId="0" applyFont="1" applyFill="1" applyBorder="1" applyAlignment="1" applyProtection="1">
      <alignment horizontal="center"/>
      <protection locked="0"/>
    </xf>
    <xf numFmtId="169" fontId="37" fillId="2" borderId="51" xfId="0" applyNumberFormat="1" applyFont="1" applyFill="1" applyBorder="1" applyAlignment="1">
      <alignment horizontal="right" vertical="center" wrapText="1"/>
    </xf>
    <xf numFmtId="0" fontId="44" fillId="2" borderId="7" xfId="0" applyFont="1" applyFill="1" applyBorder="1" applyAlignment="1" applyProtection="1">
      <alignment horizontal="center"/>
      <protection locked="0"/>
    </xf>
    <xf numFmtId="0" fontId="41" fillId="2" borderId="45" xfId="0" applyFont="1" applyFill="1" applyBorder="1" applyAlignment="1">
      <alignment horizontal="left" vertical="center" wrapText="1"/>
    </xf>
    <xf numFmtId="0" fontId="41" fillId="2" borderId="86" xfId="0" applyFont="1" applyFill="1" applyBorder="1" applyAlignment="1">
      <alignment horizontal="left" vertical="center" wrapText="1"/>
    </xf>
    <xf numFmtId="3" fontId="37" fillId="2" borderId="47" xfId="0" applyNumberFormat="1" applyFont="1" applyFill="1" applyBorder="1" applyAlignment="1">
      <alignment horizontal="right" vertical="center" wrapText="1"/>
    </xf>
    <xf numFmtId="0" fontId="34" fillId="0" borderId="0" xfId="0" applyFont="1"/>
    <xf numFmtId="4" fontId="34" fillId="0" borderId="0" xfId="0" applyNumberFormat="1" applyFont="1"/>
    <xf numFmtId="0" fontId="44" fillId="2" borderId="87" xfId="0" applyFont="1" applyFill="1" applyBorder="1" applyAlignment="1" applyProtection="1">
      <alignment horizontal="center"/>
      <protection locked="0"/>
    </xf>
    <xf numFmtId="0" fontId="35" fillId="3" borderId="68" xfId="0" applyFont="1" applyFill="1" applyBorder="1" applyAlignment="1">
      <alignment horizontal="center" vertical="center"/>
    </xf>
    <xf numFmtId="0" fontId="35" fillId="3" borderId="68" xfId="0" applyFont="1" applyFill="1" applyBorder="1" applyAlignment="1">
      <alignment horizontal="center" vertical="center" wrapText="1"/>
    </xf>
    <xf numFmtId="0" fontId="35" fillId="3" borderId="68" xfId="0" applyFont="1" applyFill="1" applyBorder="1" applyAlignment="1">
      <alignment horizontal="center" vertical="center" wrapText="1"/>
    </xf>
    <xf numFmtId="0" fontId="37" fillId="2" borderId="55" xfId="0" applyFont="1" applyFill="1" applyBorder="1" applyAlignment="1">
      <alignment horizontal="left" vertical="top"/>
    </xf>
    <xf numFmtId="0" fontId="37" fillId="2" borderId="56" xfId="0" applyFont="1" applyFill="1" applyBorder="1" applyAlignment="1">
      <alignment horizontal="left" vertical="top"/>
    </xf>
    <xf numFmtId="3" fontId="37" fillId="2" borderId="51" xfId="0" applyNumberFormat="1" applyFont="1" applyFill="1" applyBorder="1" applyAlignment="1">
      <alignment horizontal="right" vertical="top"/>
    </xf>
    <xf numFmtId="0" fontId="37" fillId="2" borderId="55" xfId="0" applyFont="1" applyFill="1" applyBorder="1" applyAlignment="1">
      <alignment horizontal="left" vertical="top" wrapText="1" indent="2"/>
    </xf>
    <xf numFmtId="0" fontId="37" fillId="2" borderId="56" xfId="0" applyFont="1" applyFill="1" applyBorder="1" applyAlignment="1">
      <alignment horizontal="left" vertical="top" wrapText="1" indent="2"/>
    </xf>
    <xf numFmtId="3" fontId="37" fillId="2" borderId="51" xfId="0" applyNumberFormat="1" applyFont="1" applyFill="1" applyBorder="1" applyAlignment="1">
      <alignment horizontal="right" vertical="top" wrapText="1"/>
    </xf>
    <xf numFmtId="0" fontId="34" fillId="2" borderId="55" xfId="0" applyFont="1" applyFill="1" applyBorder="1" applyAlignment="1">
      <alignment horizontal="left" vertical="top"/>
    </xf>
    <xf numFmtId="0" fontId="34" fillId="2" borderId="56" xfId="0" applyFont="1" applyFill="1" applyBorder="1" applyAlignment="1">
      <alignment horizontal="justify" vertical="top"/>
    </xf>
    <xf numFmtId="3" fontId="34" fillId="2" borderId="51" xfId="0" applyNumberFormat="1" applyFont="1" applyFill="1" applyBorder="1" applyAlignment="1">
      <alignment horizontal="right" vertical="top" wrapText="1"/>
    </xf>
    <xf numFmtId="3" fontId="34" fillId="2" borderId="51" xfId="0" applyNumberFormat="1" applyFont="1" applyFill="1" applyBorder="1" applyAlignment="1">
      <alignment horizontal="right" vertical="top"/>
    </xf>
    <xf numFmtId="0" fontId="37" fillId="0" borderId="48" xfId="0" applyFont="1" applyFill="1" applyBorder="1" applyAlignment="1">
      <alignment vertical="top" wrapText="1"/>
    </xf>
    <xf numFmtId="0" fontId="37" fillId="0" borderId="49" xfId="0" applyFont="1" applyFill="1" applyBorder="1" applyAlignment="1">
      <alignment vertical="top" wrapText="1"/>
    </xf>
    <xf numFmtId="3" fontId="37" fillId="0" borderId="50" xfId="0" applyNumberFormat="1" applyFont="1" applyFill="1" applyBorder="1" applyAlignment="1">
      <alignment horizontal="right" vertical="top"/>
    </xf>
    <xf numFmtId="0" fontId="34" fillId="0" borderId="0" xfId="0" applyFont="1" applyAlignment="1">
      <alignment horizontal="left"/>
    </xf>
    <xf numFmtId="3" fontId="34" fillId="0" borderId="0" xfId="0" applyNumberFormat="1" applyFont="1"/>
    <xf numFmtId="0" fontId="34" fillId="2" borderId="55" xfId="0" applyFont="1" applyFill="1" applyBorder="1" applyAlignment="1">
      <alignment horizontal="left" vertical="top"/>
    </xf>
    <xf numFmtId="0" fontId="34" fillId="2" borderId="56" xfId="0" applyFont="1" applyFill="1" applyBorder="1" applyAlignment="1">
      <alignment horizontal="left" vertical="top"/>
    </xf>
    <xf numFmtId="3" fontId="45" fillId="2" borderId="51" xfId="0" applyNumberFormat="1" applyFont="1" applyFill="1" applyBorder="1" applyAlignment="1">
      <alignment horizontal="right" vertical="top" wrapText="1"/>
    </xf>
    <xf numFmtId="3" fontId="46" fillId="2" borderId="51" xfId="0" applyNumberFormat="1" applyFont="1" applyFill="1" applyBorder="1" applyAlignment="1">
      <alignment horizontal="right" vertical="top" wrapText="1"/>
    </xf>
    <xf numFmtId="169" fontId="34" fillId="2" borderId="51" xfId="0" applyNumberFormat="1" applyFont="1" applyFill="1" applyBorder="1" applyAlignment="1">
      <alignment horizontal="right" vertical="top" wrapText="1"/>
    </xf>
    <xf numFmtId="3" fontId="46" fillId="2" borderId="51" xfId="0" applyNumberFormat="1" applyFont="1" applyFill="1" applyBorder="1" applyAlignment="1">
      <alignment horizontal="right" vertical="top"/>
    </xf>
    <xf numFmtId="0" fontId="37" fillId="0" borderId="45" xfId="0" applyFont="1" applyFill="1" applyBorder="1" applyAlignment="1">
      <alignment horizontal="left" vertical="top" wrapText="1"/>
    </xf>
    <xf numFmtId="0" fontId="37" fillId="0" borderId="46" xfId="0" applyFont="1" applyFill="1" applyBorder="1" applyAlignment="1">
      <alignment horizontal="left" vertical="top" wrapText="1"/>
    </xf>
    <xf numFmtId="3" fontId="37" fillId="0" borderId="47" xfId="0" applyNumberFormat="1" applyFont="1" applyFill="1" applyBorder="1" applyAlignment="1">
      <alignment horizontal="right" vertical="top"/>
    </xf>
    <xf numFmtId="0" fontId="6" fillId="0" borderId="60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37" fontId="35" fillId="3" borderId="88" xfId="4" applyNumberFormat="1" applyFont="1" applyFill="1" applyBorder="1" applyAlignment="1">
      <alignment horizontal="center" vertical="center"/>
    </xf>
    <xf numFmtId="37" fontId="35" fillId="3" borderId="89" xfId="4" applyNumberFormat="1" applyFont="1" applyFill="1" applyBorder="1" applyAlignment="1">
      <alignment horizontal="center" vertical="center"/>
    </xf>
    <xf numFmtId="37" fontId="35" fillId="3" borderId="90" xfId="4" applyNumberFormat="1" applyFont="1" applyFill="1" applyBorder="1" applyAlignment="1">
      <alignment horizontal="center" vertical="center" wrapText="1"/>
    </xf>
    <xf numFmtId="37" fontId="35" fillId="3" borderId="91" xfId="4" applyNumberFormat="1" applyFont="1" applyFill="1" applyBorder="1" applyAlignment="1">
      <alignment horizontal="center" vertical="center" wrapText="1"/>
    </xf>
    <xf numFmtId="37" fontId="35" fillId="3" borderId="92" xfId="4" applyNumberFormat="1" applyFont="1" applyFill="1" applyBorder="1" applyAlignment="1">
      <alignment horizontal="center" vertical="center"/>
    </xf>
    <xf numFmtId="37" fontId="35" fillId="3" borderId="93" xfId="4" applyNumberFormat="1" applyFont="1" applyFill="1" applyBorder="1" applyAlignment="1">
      <alignment horizontal="center" vertical="center" wrapText="1"/>
    </xf>
    <xf numFmtId="37" fontId="35" fillId="3" borderId="94" xfId="4" applyNumberFormat="1" applyFont="1" applyFill="1" applyBorder="1" applyAlignment="1">
      <alignment horizontal="center" vertical="center" wrapText="1"/>
    </xf>
    <xf numFmtId="37" fontId="35" fillId="3" borderId="95" xfId="4" applyNumberFormat="1" applyFont="1" applyFill="1" applyBorder="1" applyAlignment="1">
      <alignment horizontal="center" vertical="center"/>
    </xf>
    <xf numFmtId="37" fontId="35" fillId="3" borderId="96" xfId="4" applyNumberFormat="1" applyFont="1" applyFill="1" applyBorder="1" applyAlignment="1">
      <alignment horizontal="center" vertical="center"/>
    </xf>
    <xf numFmtId="37" fontId="35" fillId="3" borderId="97" xfId="4" applyNumberFormat="1" applyFont="1" applyFill="1" applyBorder="1" applyAlignment="1">
      <alignment horizontal="center" vertical="center" wrapText="1"/>
    </xf>
    <xf numFmtId="37" fontId="35" fillId="3" borderId="98" xfId="4" applyNumberFormat="1" applyFont="1" applyFill="1" applyBorder="1" applyAlignment="1">
      <alignment horizontal="center" vertical="center" wrapText="1"/>
    </xf>
    <xf numFmtId="0" fontId="39" fillId="2" borderId="99" xfId="4" applyFont="1" applyFill="1" applyBorder="1" applyAlignment="1">
      <alignment horizontal="left"/>
    </xf>
    <xf numFmtId="0" fontId="39" fillId="2" borderId="0" xfId="4" applyFont="1" applyFill="1" applyBorder="1" applyAlignment="1">
      <alignment horizontal="left"/>
    </xf>
    <xf numFmtId="0" fontId="39" fillId="2" borderId="100" xfId="4" applyFont="1" applyFill="1" applyBorder="1" applyAlignment="1">
      <alignment horizontal="left"/>
    </xf>
    <xf numFmtId="3" fontId="39" fillId="2" borderId="56" xfId="4" applyNumberFormat="1" applyFont="1" applyFill="1" applyBorder="1" applyAlignment="1">
      <alignment horizontal="right"/>
    </xf>
    <xf numFmtId="0" fontId="42" fillId="2" borderId="99" xfId="0" applyFont="1" applyFill="1" applyBorder="1" applyAlignment="1">
      <alignment horizontal="left" vertical="center" wrapText="1" indent="1"/>
    </xf>
    <xf numFmtId="0" fontId="42" fillId="2" borderId="0" xfId="0" applyFont="1" applyFill="1" applyBorder="1" applyAlignment="1">
      <alignment horizontal="left" vertical="center" wrapText="1" indent="1"/>
    </xf>
    <xf numFmtId="0" fontId="42" fillId="2" borderId="100" xfId="0" applyFont="1" applyFill="1" applyBorder="1" applyAlignment="1">
      <alignment horizontal="left" vertical="center" wrapText="1" indent="1"/>
    </xf>
    <xf numFmtId="3" fontId="42" fillId="2" borderId="56" xfId="0" applyNumberFormat="1" applyFont="1" applyFill="1" applyBorder="1" applyAlignment="1" applyProtection="1">
      <alignment vertical="center" wrapText="1"/>
      <protection locked="0"/>
    </xf>
    <xf numFmtId="0" fontId="42" fillId="2" borderId="99" xfId="0" applyFont="1" applyFill="1" applyBorder="1" applyAlignment="1">
      <alignment horizontal="left" vertical="center" wrapText="1" indent="1"/>
    </xf>
    <xf numFmtId="0" fontId="42" fillId="2" borderId="0" xfId="0" applyFont="1" applyFill="1" applyBorder="1" applyAlignment="1">
      <alignment horizontal="left" vertical="center" wrapText="1" indent="1"/>
    </xf>
    <xf numFmtId="0" fontId="42" fillId="2" borderId="100" xfId="0" applyFont="1" applyFill="1" applyBorder="1" applyAlignment="1">
      <alignment horizontal="left" vertical="center" wrapText="1" indent="1"/>
    </xf>
    <xf numFmtId="3" fontId="41" fillId="2" borderId="56" xfId="0" applyNumberFormat="1" applyFont="1" applyFill="1" applyBorder="1" applyAlignment="1">
      <alignment vertical="center" wrapText="1"/>
    </xf>
    <xf numFmtId="0" fontId="41" fillId="2" borderId="99" xfId="0" applyFont="1" applyFill="1" applyBorder="1" applyAlignment="1">
      <alignment horizontal="left" vertical="center" wrapText="1"/>
    </xf>
    <xf numFmtId="0" fontId="41" fillId="2" borderId="100" xfId="0" applyFont="1" applyFill="1" applyBorder="1" applyAlignment="1">
      <alignment horizontal="left" vertical="center" wrapText="1"/>
    </xf>
    <xf numFmtId="0" fontId="42" fillId="2" borderId="99" xfId="0" applyFont="1" applyFill="1" applyBorder="1" applyAlignment="1">
      <alignment horizontal="left" vertical="center" wrapText="1"/>
    </xf>
    <xf numFmtId="0" fontId="42" fillId="2" borderId="100" xfId="0" applyFont="1" applyFill="1" applyBorder="1" applyAlignment="1">
      <alignment horizontal="left" vertical="center" wrapText="1"/>
    </xf>
    <xf numFmtId="3" fontId="42" fillId="0" borderId="56" xfId="0" applyNumberFormat="1" applyFont="1" applyFill="1" applyBorder="1" applyAlignment="1" applyProtection="1">
      <alignment vertical="center" wrapText="1"/>
      <protection locked="0"/>
    </xf>
    <xf numFmtId="0" fontId="42" fillId="2" borderId="99" xfId="0" applyFont="1" applyFill="1" applyBorder="1" applyAlignment="1">
      <alignment vertical="center" wrapText="1"/>
    </xf>
    <xf numFmtId="0" fontId="42" fillId="2" borderId="100" xfId="0" applyFont="1" applyFill="1" applyBorder="1" applyAlignment="1">
      <alignment vertical="center" wrapText="1"/>
    </xf>
    <xf numFmtId="3" fontId="41" fillId="2" borderId="56" xfId="0" applyNumberFormat="1" applyFont="1" applyFill="1" applyBorder="1" applyAlignment="1" applyProtection="1">
      <alignment vertical="center" wrapText="1"/>
      <protection locked="0"/>
    </xf>
    <xf numFmtId="0" fontId="34" fillId="0" borderId="101" xfId="0" applyFont="1" applyBorder="1"/>
    <xf numFmtId="0" fontId="34" fillId="0" borderId="86" xfId="0" applyFont="1" applyBorder="1"/>
    <xf numFmtId="0" fontId="34" fillId="0" borderId="102" xfId="0" applyFont="1" applyBorder="1"/>
    <xf numFmtId="3" fontId="41" fillId="2" borderId="46" xfId="0" applyNumberFormat="1" applyFont="1" applyFill="1" applyBorder="1" applyAlignment="1">
      <alignment vertical="center" wrapText="1"/>
    </xf>
    <xf numFmtId="0" fontId="24" fillId="0" borderId="60" xfId="0" applyFont="1" applyFill="1" applyBorder="1" applyAlignment="1">
      <alignment horizontal="center"/>
    </xf>
    <xf numFmtId="0" fontId="24" fillId="0" borderId="61" xfId="0" applyFont="1" applyFill="1" applyBorder="1" applyAlignment="1">
      <alignment horizontal="center"/>
    </xf>
    <xf numFmtId="0" fontId="24" fillId="0" borderId="62" xfId="0" applyFont="1" applyFill="1" applyBorder="1" applyAlignment="1">
      <alignment horizontal="center"/>
    </xf>
    <xf numFmtId="0" fontId="24" fillId="0" borderId="6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64" xfId="0" applyFont="1" applyFill="1" applyBorder="1" applyAlignment="1">
      <alignment horizontal="center"/>
    </xf>
    <xf numFmtId="0" fontId="43" fillId="0" borderId="0" xfId="0" applyFont="1" applyFill="1"/>
    <xf numFmtId="0" fontId="35" fillId="3" borderId="103" xfId="0" applyFont="1" applyFill="1" applyBorder="1" applyAlignment="1">
      <alignment horizontal="center" vertical="center"/>
    </xf>
    <xf numFmtId="0" fontId="35" fillId="3" borderId="104" xfId="0" applyFont="1" applyFill="1" applyBorder="1" applyAlignment="1">
      <alignment horizontal="center" vertical="center"/>
    </xf>
    <xf numFmtId="0" fontId="35" fillId="3" borderId="105" xfId="0" applyFont="1" applyFill="1" applyBorder="1" applyAlignment="1">
      <alignment horizontal="center" vertical="center" wrapText="1"/>
    </xf>
    <xf numFmtId="0" fontId="35" fillId="3" borderId="106" xfId="0" applyFont="1" applyFill="1" applyBorder="1" applyAlignment="1">
      <alignment horizontal="center" vertical="center" wrapText="1"/>
    </xf>
    <xf numFmtId="0" fontId="42" fillId="2" borderId="55" xfId="0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left" vertical="center"/>
    </xf>
    <xf numFmtId="3" fontId="34" fillId="2" borderId="51" xfId="0" applyNumberFormat="1" applyFont="1" applyFill="1" applyBorder="1" applyAlignment="1" applyProtection="1">
      <alignment horizontal="right" vertical="center"/>
      <protection locked="0"/>
    </xf>
    <xf numFmtId="3" fontId="34" fillId="0" borderId="51" xfId="0" applyNumberFormat="1" applyFont="1" applyFill="1" applyBorder="1" applyAlignment="1" applyProtection="1">
      <alignment horizontal="right" vertical="center"/>
      <protection locked="0"/>
    </xf>
    <xf numFmtId="0" fontId="42" fillId="2" borderId="55" xfId="0" applyFont="1" applyFill="1" applyBorder="1" applyAlignment="1">
      <alignment horizontal="center" vertical="center"/>
    </xf>
    <xf numFmtId="0" fontId="42" fillId="2" borderId="0" xfId="0" applyFont="1" applyFill="1" applyBorder="1" applyAlignment="1">
      <alignment vertical="center"/>
    </xf>
    <xf numFmtId="0" fontId="42" fillId="2" borderId="107" xfId="0" applyFont="1" applyFill="1" applyBorder="1" applyAlignment="1">
      <alignment vertical="center"/>
    </xf>
    <xf numFmtId="0" fontId="41" fillId="2" borderId="108" xfId="0" applyFont="1" applyFill="1" applyBorder="1" applyAlignment="1">
      <alignment horizontal="left" vertical="center" wrapText="1"/>
    </xf>
    <xf numFmtId="0" fontId="41" fillId="2" borderId="45" xfId="0" applyFont="1" applyFill="1" applyBorder="1" applyAlignment="1">
      <alignment horizontal="left" vertical="center"/>
    </xf>
    <xf numFmtId="0" fontId="41" fillId="2" borderId="46" xfId="0" applyFont="1" applyFill="1" applyBorder="1" applyAlignment="1">
      <alignment horizontal="left" vertical="center"/>
    </xf>
    <xf numFmtId="3" fontId="37" fillId="2" borderId="47" xfId="0" applyNumberFormat="1" applyFont="1" applyFill="1" applyBorder="1" applyAlignment="1">
      <alignment horizontal="right" vertical="center"/>
    </xf>
    <xf numFmtId="3" fontId="37" fillId="0" borderId="47" xfId="0" applyNumberFormat="1" applyFont="1" applyFill="1" applyBorder="1" applyAlignment="1">
      <alignment horizontal="right" vertical="center"/>
    </xf>
    <xf numFmtId="3" fontId="34" fillId="2" borderId="0" xfId="0" applyNumberFormat="1" applyFont="1" applyFill="1" applyBorder="1" applyAlignment="1">
      <alignment horizontal="right" vertical="center"/>
    </xf>
    <xf numFmtId="0" fontId="6" fillId="0" borderId="65" xfId="0" applyFont="1" applyFill="1" applyBorder="1" applyAlignment="1" applyProtection="1">
      <alignment horizontal="center" vertical="center"/>
      <protection locked="0"/>
    </xf>
    <xf numFmtId="0" fontId="6" fillId="0" borderId="66" xfId="0" applyFont="1" applyFill="1" applyBorder="1" applyAlignment="1" applyProtection="1">
      <alignment horizontal="center" vertical="center"/>
      <protection locked="0"/>
    </xf>
    <xf numFmtId="0" fontId="6" fillId="0" borderId="67" xfId="0" applyFont="1" applyFill="1" applyBorder="1" applyAlignment="1" applyProtection="1">
      <alignment horizontal="center" vertical="center"/>
      <protection locked="0"/>
    </xf>
    <xf numFmtId="0" fontId="33" fillId="0" borderId="109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37" fontId="35" fillId="3" borderId="75" xfId="4" applyNumberFormat="1" applyFont="1" applyFill="1" applyBorder="1" applyAlignment="1">
      <alignment horizontal="center" vertical="center"/>
    </xf>
    <xf numFmtId="0" fontId="41" fillId="2" borderId="73" xfId="0" applyFont="1" applyFill="1" applyBorder="1" applyAlignment="1">
      <alignment horizontal="left" vertical="center" wrapText="1"/>
    </xf>
    <xf numFmtId="0" fontId="41" fillId="2" borderId="74" xfId="0" applyFont="1" applyFill="1" applyBorder="1" applyAlignment="1">
      <alignment horizontal="left" vertical="center" wrapText="1"/>
    </xf>
    <xf numFmtId="0" fontId="41" fillId="2" borderId="110" xfId="0" applyFont="1" applyFill="1" applyBorder="1" applyAlignment="1">
      <alignment horizontal="left" vertical="center" wrapText="1"/>
    </xf>
    <xf numFmtId="0" fontId="42" fillId="2" borderId="55" xfId="0" applyFont="1" applyFill="1" applyBorder="1" applyAlignment="1">
      <alignment horizontal="left" vertical="center" wrapText="1" indent="2"/>
    </xf>
    <xf numFmtId="0" fontId="42" fillId="2" borderId="0" xfId="0" applyFont="1" applyFill="1" applyBorder="1" applyAlignment="1">
      <alignment horizontal="left" vertical="center" wrapText="1" indent="2"/>
    </xf>
    <xf numFmtId="0" fontId="42" fillId="2" borderId="56" xfId="0" applyFont="1" applyFill="1" applyBorder="1" applyAlignment="1">
      <alignment horizontal="left" vertical="center" wrapText="1" indent="2"/>
    </xf>
    <xf numFmtId="0" fontId="42" fillId="2" borderId="55" xfId="0" applyFont="1" applyFill="1" applyBorder="1" applyAlignment="1">
      <alignment horizontal="left" vertical="center" wrapText="1" indent="2"/>
    </xf>
    <xf numFmtId="0" fontId="42" fillId="2" borderId="0" xfId="0" applyFont="1" applyFill="1" applyBorder="1" applyAlignment="1">
      <alignment horizontal="left" vertical="center" wrapText="1" indent="2"/>
    </xf>
    <xf numFmtId="0" fontId="42" fillId="2" borderId="56" xfId="0" applyFont="1" applyFill="1" applyBorder="1" applyAlignment="1">
      <alignment horizontal="left" vertical="center" wrapText="1" indent="2"/>
    </xf>
    <xf numFmtId="0" fontId="41" fillId="2" borderId="46" xfId="0" applyFont="1" applyFill="1" applyBorder="1" applyAlignment="1">
      <alignment horizontal="left" vertical="center" wrapText="1"/>
    </xf>
    <xf numFmtId="4" fontId="43" fillId="0" borderId="0" xfId="0" applyNumberFormat="1" applyFont="1"/>
    <xf numFmtId="0" fontId="24" fillId="0" borderId="80" xfId="0" applyFont="1" applyFill="1" applyBorder="1" applyAlignment="1">
      <alignment horizontal="center"/>
    </xf>
    <xf numFmtId="0" fontId="24" fillId="0" borderId="81" xfId="0" applyFont="1" applyFill="1" applyBorder="1" applyAlignment="1">
      <alignment horizontal="center"/>
    </xf>
    <xf numFmtId="0" fontId="24" fillId="0" borderId="82" xfId="0" applyFont="1" applyFill="1" applyBorder="1" applyAlignment="1">
      <alignment horizontal="center"/>
    </xf>
    <xf numFmtId="0" fontId="24" fillId="0" borderId="83" xfId="0" applyFont="1" applyFill="1" applyBorder="1" applyAlignment="1">
      <alignment horizontal="center"/>
    </xf>
    <xf numFmtId="0" fontId="24" fillId="0" borderId="84" xfId="0" applyFont="1" applyFill="1" applyBorder="1" applyAlignment="1">
      <alignment horizontal="center"/>
    </xf>
    <xf numFmtId="0" fontId="35" fillId="3" borderId="6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0" fontId="41" fillId="2" borderId="111" xfId="0" applyFont="1" applyFill="1" applyBorder="1" applyAlignment="1">
      <alignment horizontal="left" vertical="center" wrapText="1"/>
    </xf>
    <xf numFmtId="0" fontId="41" fillId="2" borderId="112" xfId="0" applyFont="1" applyFill="1" applyBorder="1" applyAlignment="1">
      <alignment horizontal="left" vertical="center" wrapText="1"/>
    </xf>
    <xf numFmtId="0" fontId="6" fillId="0" borderId="65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39" fillId="2" borderId="56" xfId="4" applyFont="1" applyFill="1" applyBorder="1" applyAlignment="1">
      <alignment horizontal="right"/>
    </xf>
    <xf numFmtId="0" fontId="42" fillId="2" borderId="55" xfId="0" applyFont="1" applyFill="1" applyBorder="1" applyAlignment="1">
      <alignment horizontal="left" vertical="center" indent="1"/>
    </xf>
    <xf numFmtId="0" fontId="42" fillId="2" borderId="0" xfId="0" applyFont="1" applyFill="1" applyBorder="1" applyAlignment="1">
      <alignment horizontal="left" vertical="center" indent="1"/>
    </xf>
    <xf numFmtId="0" fontId="42" fillId="2" borderId="56" xfId="0" applyFont="1" applyFill="1" applyBorder="1" applyAlignment="1">
      <alignment horizontal="left" vertical="center" indent="1"/>
    </xf>
    <xf numFmtId="0" fontId="40" fillId="2" borderId="56" xfId="4" applyFont="1" applyFill="1" applyBorder="1" applyAlignment="1">
      <alignment horizontal="right"/>
    </xf>
    <xf numFmtId="0" fontId="42" fillId="2" borderId="55" xfId="0" applyFont="1" applyFill="1" applyBorder="1" applyAlignment="1">
      <alignment horizontal="left" vertical="center" wrapText="1" indent="1"/>
    </xf>
    <xf numFmtId="0" fontId="42" fillId="2" borderId="56" xfId="0" applyFont="1" applyFill="1" applyBorder="1" applyAlignment="1">
      <alignment horizontal="left" vertical="center" wrapText="1" indent="1"/>
    </xf>
    <xf numFmtId="0" fontId="41" fillId="2" borderId="55" xfId="0" applyFont="1" applyFill="1" applyBorder="1" applyAlignment="1">
      <alignment vertical="center" wrapText="1"/>
    </xf>
    <xf numFmtId="0" fontId="41" fillId="2" borderId="0" xfId="0" applyFont="1" applyFill="1" applyBorder="1" applyAlignment="1">
      <alignment vertical="center" wrapText="1"/>
    </xf>
    <xf numFmtId="0" fontId="41" fillId="2" borderId="56" xfId="0" applyFont="1" applyFill="1" applyBorder="1" applyAlignment="1">
      <alignment vertical="center" wrapText="1"/>
    </xf>
    <xf numFmtId="0" fontId="42" fillId="2" borderId="55" xfId="0" applyFont="1" applyFill="1" applyBorder="1" applyAlignment="1">
      <alignment horizontal="left" vertical="center" wrapText="1" indent="3"/>
    </xf>
    <xf numFmtId="0" fontId="42" fillId="2" borderId="0" xfId="0" applyFont="1" applyFill="1" applyBorder="1" applyAlignment="1">
      <alignment horizontal="left" vertical="center" wrapText="1" indent="3"/>
    </xf>
    <xf numFmtId="0" fontId="42" fillId="2" borderId="56" xfId="0" applyFont="1" applyFill="1" applyBorder="1" applyAlignment="1">
      <alignment horizontal="left" vertical="center" wrapText="1" indent="3"/>
    </xf>
    <xf numFmtId="3" fontId="48" fillId="2" borderId="56" xfId="0" applyNumberFormat="1" applyFont="1" applyFill="1" applyBorder="1" applyAlignment="1">
      <alignment vertical="center" wrapText="1"/>
    </xf>
    <xf numFmtId="0" fontId="42" fillId="2" borderId="55" xfId="0" applyFont="1" applyFill="1" applyBorder="1" applyAlignment="1">
      <alignment vertical="center" wrapText="1"/>
    </xf>
    <xf numFmtId="0" fontId="42" fillId="2" borderId="56" xfId="0" applyFont="1" applyFill="1" applyBorder="1" applyAlignment="1">
      <alignment vertical="center" wrapText="1"/>
    </xf>
    <xf numFmtId="3" fontId="42" fillId="2" borderId="56" xfId="0" applyNumberFormat="1" applyFont="1" applyFill="1" applyBorder="1" applyAlignment="1">
      <alignment vertical="center" wrapText="1"/>
    </xf>
    <xf numFmtId="0" fontId="34" fillId="0" borderId="55" xfId="0" applyFont="1" applyBorder="1"/>
    <xf numFmtId="0" fontId="34" fillId="0" borderId="56" xfId="0" applyFont="1" applyBorder="1"/>
    <xf numFmtId="0" fontId="39" fillId="2" borderId="48" xfId="4" applyFont="1" applyFill="1" applyBorder="1" applyAlignment="1">
      <alignment horizontal="center" wrapText="1"/>
    </xf>
    <xf numFmtId="0" fontId="39" fillId="2" borderId="72" xfId="4" applyFont="1" applyFill="1" applyBorder="1" applyAlignment="1">
      <alignment horizontal="center" wrapText="1"/>
    </xf>
    <xf numFmtId="0" fontId="39" fillId="2" borderId="49" xfId="4" applyFont="1" applyFill="1" applyBorder="1" applyAlignment="1">
      <alignment horizontal="center" wrapText="1"/>
    </xf>
    <xf numFmtId="3" fontId="39" fillId="2" borderId="49" xfId="4" applyNumberFormat="1" applyFont="1" applyFill="1" applyBorder="1" applyAlignment="1">
      <alignment horizontal="right"/>
    </xf>
    <xf numFmtId="0" fontId="39" fillId="2" borderId="113" xfId="4" applyFont="1" applyFill="1" applyBorder="1" applyAlignment="1">
      <alignment horizontal="left"/>
    </xf>
    <xf numFmtId="0" fontId="39" fillId="2" borderId="114" xfId="4" applyFont="1" applyFill="1" applyBorder="1" applyAlignment="1">
      <alignment horizontal="left"/>
    </xf>
    <xf numFmtId="0" fontId="41" fillId="2" borderId="99" xfId="0" applyFont="1" applyFill="1" applyBorder="1" applyAlignment="1">
      <alignment vertical="center" wrapText="1"/>
    </xf>
    <xf numFmtId="0" fontId="41" fillId="2" borderId="100" xfId="0" applyFont="1" applyFill="1" applyBorder="1" applyAlignment="1">
      <alignment vertical="center" wrapText="1"/>
    </xf>
    <xf numFmtId="0" fontId="41" fillId="2" borderId="99" xfId="0" applyFont="1" applyFill="1" applyBorder="1" applyAlignment="1">
      <alignment vertical="center" wrapText="1"/>
    </xf>
    <xf numFmtId="0" fontId="41" fillId="2" borderId="0" xfId="0" applyFont="1" applyFill="1" applyBorder="1" applyAlignment="1">
      <alignment vertical="center" wrapText="1"/>
    </xf>
    <xf numFmtId="0" fontId="41" fillId="2" borderId="100" xfId="0" applyFont="1" applyFill="1" applyBorder="1" applyAlignment="1">
      <alignment vertical="center" wrapText="1"/>
    </xf>
    <xf numFmtId="0" fontId="34" fillId="0" borderId="99" xfId="0" applyFont="1" applyBorder="1"/>
    <xf numFmtId="0" fontId="34" fillId="0" borderId="100" xfId="0" applyFont="1" applyBorder="1"/>
    <xf numFmtId="0" fontId="39" fillId="2" borderId="115" xfId="4" applyFont="1" applyFill="1" applyBorder="1" applyAlignment="1">
      <alignment horizontal="center" wrapText="1"/>
    </xf>
    <xf numFmtId="0" fontId="39" fillId="2" borderId="116" xfId="4" applyFont="1" applyFill="1" applyBorder="1" applyAlignment="1">
      <alignment horizontal="center" wrapText="1"/>
    </xf>
    <xf numFmtId="3" fontId="39" fillId="2" borderId="110" xfId="4" applyNumberFormat="1" applyFont="1" applyFill="1" applyBorder="1" applyAlignment="1">
      <alignment horizontal="right"/>
    </xf>
    <xf numFmtId="0" fontId="39" fillId="2" borderId="48" xfId="4" applyFont="1" applyFill="1" applyBorder="1" applyAlignment="1">
      <alignment horizontal="center"/>
    </xf>
    <xf numFmtId="0" fontId="39" fillId="2" borderId="72" xfId="4" applyFont="1" applyFill="1" applyBorder="1" applyAlignment="1">
      <alignment horizontal="center"/>
    </xf>
    <xf numFmtId="0" fontId="39" fillId="2" borderId="49" xfId="4" applyFont="1" applyFill="1" applyBorder="1" applyAlignment="1">
      <alignment horizontal="center"/>
    </xf>
    <xf numFmtId="3" fontId="39" fillId="2" borderId="50" xfId="4" applyNumberFormat="1" applyFont="1" applyFill="1" applyBorder="1" applyAlignment="1">
      <alignment horizontal="right"/>
    </xf>
    <xf numFmtId="0" fontId="49" fillId="0" borderId="0" xfId="0" applyFont="1"/>
    <xf numFmtId="0" fontId="22" fillId="3" borderId="117" xfId="0" applyFont="1" applyFill="1" applyBorder="1" applyAlignment="1">
      <alignment vertical="center" wrapText="1"/>
    </xf>
    <xf numFmtId="0" fontId="22" fillId="3" borderId="118" xfId="0" applyFont="1" applyFill="1" applyBorder="1" applyAlignment="1">
      <alignment vertical="center" wrapText="1"/>
    </xf>
    <xf numFmtId="0" fontId="22" fillId="3" borderId="119" xfId="0" applyFont="1" applyFill="1" applyBorder="1" applyAlignment="1">
      <alignment vertical="center" wrapText="1"/>
    </xf>
    <xf numFmtId="0" fontId="50" fillId="3" borderId="42" xfId="0" applyFont="1" applyFill="1" applyBorder="1" applyAlignment="1">
      <alignment horizontal="center" vertical="center"/>
    </xf>
    <xf numFmtId="0" fontId="50" fillId="3" borderId="120" xfId="0" applyFont="1" applyFill="1" applyBorder="1" applyAlignment="1">
      <alignment horizontal="center" vertical="center"/>
    </xf>
    <xf numFmtId="0" fontId="50" fillId="3" borderId="121" xfId="0" applyFont="1" applyFill="1" applyBorder="1" applyAlignment="1">
      <alignment horizontal="center" vertical="center"/>
    </xf>
    <xf numFmtId="0" fontId="50" fillId="3" borderId="122" xfId="0" applyFont="1" applyFill="1" applyBorder="1" applyAlignment="1">
      <alignment horizontal="center" vertical="center"/>
    </xf>
    <xf numFmtId="0" fontId="50" fillId="3" borderId="123" xfId="0" applyFont="1" applyFill="1" applyBorder="1" applyAlignment="1">
      <alignment horizontal="center" vertical="center" wrapText="1"/>
    </xf>
    <xf numFmtId="0" fontId="22" fillId="3" borderId="124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vertical="center" wrapText="1"/>
    </xf>
    <xf numFmtId="0" fontId="22" fillId="3" borderId="125" xfId="0" applyFont="1" applyFill="1" applyBorder="1" applyAlignment="1">
      <alignment vertical="center" wrapText="1"/>
    </xf>
    <xf numFmtId="0" fontId="50" fillId="3" borderId="42" xfId="0" applyFont="1" applyFill="1" applyBorder="1" applyAlignment="1">
      <alignment horizontal="center" vertical="center" wrapText="1"/>
    </xf>
    <xf numFmtId="0" fontId="50" fillId="3" borderId="121" xfId="0" applyFont="1" applyFill="1" applyBorder="1" applyAlignment="1">
      <alignment horizontal="center" vertical="center" wrapText="1"/>
    </xf>
    <xf numFmtId="0" fontId="50" fillId="3" borderId="122" xfId="0" applyFont="1" applyFill="1" applyBorder="1" applyAlignment="1">
      <alignment horizontal="center" vertical="center" wrapText="1"/>
    </xf>
    <xf numFmtId="0" fontId="50" fillId="3" borderId="0" xfId="0" applyFont="1" applyFill="1" applyAlignment="1">
      <alignment horizontal="center" vertical="center"/>
    </xf>
    <xf numFmtId="0" fontId="50" fillId="3" borderId="126" xfId="0" applyFont="1" applyFill="1" applyBorder="1" applyAlignment="1">
      <alignment horizontal="center" vertical="center" wrapText="1"/>
    </xf>
    <xf numFmtId="0" fontId="22" fillId="3" borderId="127" xfId="0" applyFont="1" applyFill="1" applyBorder="1" applyAlignment="1">
      <alignment vertical="center" wrapText="1"/>
    </xf>
    <xf numFmtId="0" fontId="22" fillId="3" borderId="128" xfId="0" applyFont="1" applyFill="1" applyBorder="1" applyAlignment="1">
      <alignment vertical="center" wrapText="1"/>
    </xf>
    <xf numFmtId="0" fontId="22" fillId="3" borderId="129" xfId="0" applyFont="1" applyFill="1" applyBorder="1" applyAlignment="1">
      <alignment vertical="center" wrapText="1"/>
    </xf>
    <xf numFmtId="0" fontId="50" fillId="3" borderId="130" xfId="0" applyFont="1" applyFill="1" applyBorder="1" applyAlignment="1">
      <alignment horizontal="center" vertical="center" wrapText="1"/>
    </xf>
    <xf numFmtId="0" fontId="51" fillId="3" borderId="129" xfId="0" applyFont="1" applyFill="1" applyBorder="1" applyAlignment="1">
      <alignment horizontal="center" vertical="center" wrapText="1"/>
    </xf>
    <xf numFmtId="0" fontId="51" fillId="3" borderId="120" xfId="0" applyFont="1" applyFill="1" applyBorder="1" applyAlignment="1">
      <alignment horizontal="center" vertical="center"/>
    </xf>
    <xf numFmtId="0" fontId="51" fillId="3" borderId="42" xfId="0" applyFont="1" applyFill="1" applyBorder="1" applyAlignment="1">
      <alignment horizontal="center" vertical="center" wrapText="1"/>
    </xf>
    <xf numFmtId="0" fontId="50" fillId="3" borderId="130" xfId="0" applyFont="1" applyFill="1" applyBorder="1" applyAlignment="1">
      <alignment horizontal="center" vertical="center" wrapText="1"/>
    </xf>
    <xf numFmtId="0" fontId="50" fillId="6" borderId="42" xfId="0" applyFont="1" applyFill="1" applyBorder="1" applyAlignment="1">
      <alignment vertical="center" wrapText="1"/>
    </xf>
    <xf numFmtId="0" fontId="50" fillId="6" borderId="120" xfId="0" applyFont="1" applyFill="1" applyBorder="1" applyAlignment="1">
      <alignment vertical="center" wrapText="1"/>
    </xf>
    <xf numFmtId="0" fontId="50" fillId="6" borderId="128" xfId="0" applyFont="1" applyFill="1" applyBorder="1" applyAlignment="1">
      <alignment horizontal="center" vertical="center" wrapText="1"/>
    </xf>
    <xf numFmtId="0" fontId="50" fillId="6" borderId="129" xfId="0" applyFont="1" applyFill="1" applyBorder="1" applyAlignment="1">
      <alignment horizontal="center" vertical="center" wrapText="1"/>
    </xf>
    <xf numFmtId="0" fontId="52" fillId="7" borderId="42" xfId="0" applyFont="1" applyFill="1" applyBorder="1" applyAlignment="1">
      <alignment vertical="center" wrapText="1"/>
    </xf>
    <xf numFmtId="0" fontId="52" fillId="7" borderId="120" xfId="0" applyFont="1" applyFill="1" applyBorder="1" applyAlignment="1">
      <alignment vertical="center" wrapText="1"/>
    </xf>
    <xf numFmtId="0" fontId="52" fillId="7" borderId="128" xfId="0" applyFont="1" applyFill="1" applyBorder="1" applyAlignment="1">
      <alignment vertical="center" wrapText="1"/>
    </xf>
    <xf numFmtId="0" fontId="52" fillId="7" borderId="129" xfId="0" applyFont="1" applyFill="1" applyBorder="1" applyAlignment="1">
      <alignment vertical="center" wrapText="1"/>
    </xf>
    <xf numFmtId="0" fontId="52" fillId="8" borderId="127" xfId="0" applyFont="1" applyFill="1" applyBorder="1" applyAlignment="1">
      <alignment horizontal="center" vertical="center" wrapText="1"/>
    </xf>
    <xf numFmtId="0" fontId="52" fillId="8" borderId="120" xfId="0" applyFont="1" applyFill="1" applyBorder="1" applyAlignment="1">
      <alignment vertical="center" wrapText="1"/>
    </xf>
    <xf numFmtId="0" fontId="49" fillId="8" borderId="128" xfId="0" applyFont="1" applyFill="1" applyBorder="1" applyAlignment="1">
      <alignment horizontal="center" vertical="center" wrapText="1"/>
    </xf>
    <xf numFmtId="0" fontId="49" fillId="8" borderId="128" xfId="0" applyFont="1" applyFill="1" applyBorder="1" applyAlignment="1">
      <alignment vertical="center" wrapText="1"/>
    </xf>
    <xf numFmtId="0" fontId="49" fillId="8" borderId="129" xfId="0" applyFont="1" applyFill="1" applyBorder="1" applyAlignment="1">
      <alignment horizontal="center" vertical="center" wrapText="1"/>
    </xf>
    <xf numFmtId="0" fontId="52" fillId="0" borderId="127" xfId="0" applyFont="1" applyBorder="1" applyAlignment="1">
      <alignment horizontal="center" vertical="center" wrapText="1"/>
    </xf>
    <xf numFmtId="0" fontId="53" fillId="0" borderId="128" xfId="0" applyFont="1" applyBorder="1" applyAlignment="1">
      <alignment horizontal="center" vertical="center"/>
    </xf>
    <xf numFmtId="0" fontId="53" fillId="0" borderId="128" xfId="0" applyFont="1" applyBorder="1" applyAlignment="1">
      <alignment vertical="center" wrapText="1"/>
    </xf>
    <xf numFmtId="0" fontId="49" fillId="0" borderId="126" xfId="0" applyFont="1" applyBorder="1" applyAlignment="1">
      <alignment horizontal="center" vertical="center" wrapText="1"/>
    </xf>
    <xf numFmtId="0" fontId="49" fillId="0" borderId="125" xfId="0" applyFont="1" applyBorder="1" applyAlignment="1">
      <alignment horizontal="center" vertical="center" wrapText="1"/>
    </xf>
    <xf numFmtId="0" fontId="49" fillId="0" borderId="125" xfId="0" applyFont="1" applyBorder="1" applyAlignment="1">
      <alignment vertical="center" wrapText="1"/>
    </xf>
    <xf numFmtId="3" fontId="49" fillId="0" borderId="0" xfId="0" applyNumberFormat="1" applyFont="1" applyAlignment="1">
      <alignment horizontal="center" vertical="center" wrapText="1"/>
    </xf>
    <xf numFmtId="0" fontId="49" fillId="0" borderId="123" xfId="0" applyFont="1" applyBorder="1" applyAlignment="1">
      <alignment horizontal="center" vertical="center" wrapText="1"/>
    </xf>
    <xf numFmtId="0" fontId="49" fillId="0" borderId="119" xfId="0" applyFont="1" applyBorder="1" applyAlignment="1">
      <alignment horizontal="center" vertical="center" wrapText="1"/>
    </xf>
    <xf numFmtId="0" fontId="49" fillId="0" borderId="119" xfId="0" applyFont="1" applyBorder="1" applyAlignment="1">
      <alignment vertical="center" wrapText="1"/>
    </xf>
    <xf numFmtId="3" fontId="49" fillId="0" borderId="118" xfId="0" applyNumberFormat="1" applyFont="1" applyBorder="1" applyAlignment="1">
      <alignment horizontal="center" vertical="center" wrapText="1"/>
    </xf>
    <xf numFmtId="0" fontId="49" fillId="0" borderId="131" xfId="0" applyFont="1" applyBorder="1" applyAlignment="1">
      <alignment horizontal="center" vertical="center" wrapText="1"/>
    </xf>
    <xf numFmtId="0" fontId="49" fillId="8" borderId="120" xfId="0" applyFont="1" applyFill="1" applyBorder="1" applyAlignment="1">
      <alignment horizontal="center" vertical="center" wrapText="1"/>
    </xf>
    <xf numFmtId="0" fontId="49" fillId="8" borderId="120" xfId="0" applyFont="1" applyFill="1" applyBorder="1" applyAlignment="1">
      <alignment vertical="center" wrapText="1"/>
    </xf>
    <xf numFmtId="0" fontId="49" fillId="8" borderId="13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18" xfId="0" applyFont="1" applyBorder="1" applyAlignment="1">
      <alignment horizontal="center" vertical="center" wrapText="1"/>
    </xf>
    <xf numFmtId="0" fontId="53" fillId="8" borderId="127" xfId="0" applyFont="1" applyFill="1" applyBorder="1" applyAlignment="1">
      <alignment horizontal="right" vertical="center" wrapText="1"/>
    </xf>
    <xf numFmtId="0" fontId="53" fillId="8" borderId="128" xfId="0" applyFont="1" applyFill="1" applyBorder="1" applyAlignment="1">
      <alignment horizontal="center" vertical="center"/>
    </xf>
    <xf numFmtId="0" fontId="53" fillId="8" borderId="128" xfId="0" applyFont="1" applyFill="1" applyBorder="1" applyAlignment="1">
      <alignment vertical="center" wrapText="1"/>
    </xf>
    <xf numFmtId="0" fontId="53" fillId="0" borderId="128" xfId="0" applyFont="1" applyBorder="1" applyAlignment="1">
      <alignment horizontal="left" vertical="center" wrapText="1" indent="2"/>
    </xf>
    <xf numFmtId="0" fontId="53" fillId="0" borderId="127" xfId="0" applyFont="1" applyBorder="1" applyAlignment="1">
      <alignment horizontal="right" vertical="center" wrapText="1"/>
    </xf>
    <xf numFmtId="0" fontId="49" fillId="8" borderId="123" xfId="0" applyFont="1" applyFill="1" applyBorder="1" applyAlignment="1">
      <alignment horizontal="center" vertical="center" wrapText="1"/>
    </xf>
    <xf numFmtId="0" fontId="49" fillId="8" borderId="119" xfId="0" applyFont="1" applyFill="1" applyBorder="1" applyAlignment="1">
      <alignment horizontal="center" vertical="center" wrapText="1"/>
    </xf>
    <xf numFmtId="0" fontId="49" fillId="8" borderId="132" xfId="0" applyFont="1" applyFill="1" applyBorder="1" applyAlignment="1">
      <alignment horizontal="center" vertical="center" wrapText="1"/>
    </xf>
    <xf numFmtId="0" fontId="49" fillId="0" borderId="131" xfId="0" applyFont="1" applyBorder="1" applyAlignment="1">
      <alignment vertical="center" wrapText="1"/>
    </xf>
    <xf numFmtId="0" fontId="49" fillId="0" borderId="120" xfId="0" applyFont="1" applyBorder="1" applyAlignment="1">
      <alignment horizontal="center" vertical="center" wrapText="1"/>
    </xf>
    <xf numFmtId="0" fontId="49" fillId="0" borderId="132" xfId="0" applyFont="1" applyBorder="1" applyAlignment="1">
      <alignment horizontal="center" vertical="center" wrapText="1"/>
    </xf>
    <xf numFmtId="0" fontId="49" fillId="8" borderId="130" xfId="0" applyFont="1" applyFill="1" applyBorder="1" applyAlignment="1">
      <alignment horizontal="center" vertical="center" wrapText="1"/>
    </xf>
    <xf numFmtId="0" fontId="49" fillId="0" borderId="129" xfId="0" applyFont="1" applyBorder="1" applyAlignment="1">
      <alignment horizontal="center" vertical="center" wrapText="1"/>
    </xf>
    <xf numFmtId="0" fontId="49" fillId="0" borderId="129" xfId="0" applyFont="1" applyBorder="1" applyAlignment="1">
      <alignment vertical="center" wrapText="1"/>
    </xf>
    <xf numFmtId="0" fontId="49" fillId="0" borderId="128" xfId="0" applyFont="1" applyBorder="1" applyAlignment="1">
      <alignment horizontal="center" vertical="center" wrapText="1"/>
    </xf>
    <xf numFmtId="0" fontId="49" fillId="0" borderId="130" xfId="0" applyFont="1" applyBorder="1" applyAlignment="1">
      <alignment horizontal="center" vertical="center" wrapText="1"/>
    </xf>
    <xf numFmtId="0" fontId="52" fillId="8" borderId="42" xfId="0" applyFont="1" applyFill="1" applyBorder="1" applyAlignment="1">
      <alignment horizontal="center" vertical="center" wrapText="1"/>
    </xf>
    <xf numFmtId="0" fontId="53" fillId="0" borderId="128" xfId="0" applyFont="1" applyBorder="1" applyAlignment="1">
      <alignment horizontal="center" vertical="center" wrapText="1"/>
    </xf>
    <xf numFmtId="0" fontId="49" fillId="8" borderId="0" xfId="0" applyFont="1" applyFill="1" applyAlignment="1">
      <alignment horizontal="center" vertical="center" wrapText="1"/>
    </xf>
    <xf numFmtId="0" fontId="49" fillId="8" borderId="126" xfId="0" applyFont="1" applyFill="1" applyBorder="1" applyAlignment="1">
      <alignment horizontal="center" vertical="center" wrapText="1"/>
    </xf>
    <xf numFmtId="0" fontId="49" fillId="8" borderId="118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9" fillId="0" borderId="124" xfId="0" applyFont="1" applyBorder="1" applyAlignment="1">
      <alignment horizontal="justify" vertical="center"/>
    </xf>
    <xf numFmtId="0" fontId="49" fillId="0" borderId="0" xfId="0" applyFont="1" applyAlignment="1">
      <alignment horizontal="justify" vertical="center"/>
    </xf>
    <xf numFmtId="0" fontId="49" fillId="0" borderId="125" xfId="0" applyFont="1" applyBorder="1" applyAlignment="1">
      <alignment horizontal="justify" vertical="center"/>
    </xf>
    <xf numFmtId="0" fontId="50" fillId="6" borderId="120" xfId="0" applyFont="1" applyFill="1" applyBorder="1" applyAlignment="1">
      <alignment horizontal="center" vertical="center" wrapText="1"/>
    </xf>
    <xf numFmtId="0" fontId="50" fillId="6" borderId="131" xfId="0" applyFont="1" applyFill="1" applyBorder="1" applyAlignment="1">
      <alignment horizontal="center" vertical="center" wrapText="1"/>
    </xf>
    <xf numFmtId="0" fontId="52" fillId="0" borderId="120" xfId="0" applyFont="1" applyBorder="1" applyAlignment="1">
      <alignment vertical="center" wrapText="1"/>
    </xf>
    <xf numFmtId="0" fontId="52" fillId="0" borderId="121" xfId="0" applyFont="1" applyBorder="1" applyAlignment="1">
      <alignment vertical="center" wrapText="1"/>
    </xf>
    <xf numFmtId="0" fontId="50" fillId="6" borderId="42" xfId="0" applyFont="1" applyFill="1" applyBorder="1" applyAlignment="1">
      <alignment horizontal="left" vertical="center" wrapText="1"/>
    </xf>
    <xf numFmtId="0" fontId="50" fillId="6" borderId="120" xfId="0" applyFont="1" applyFill="1" applyBorder="1" applyAlignment="1">
      <alignment horizontal="left" vertical="center" wrapText="1"/>
    </xf>
    <xf numFmtId="0" fontId="50" fillId="6" borderId="131" xfId="0" applyFont="1" applyFill="1" applyBorder="1" applyAlignment="1">
      <alignment horizontal="left" vertical="center" wrapText="1"/>
    </xf>
    <xf numFmtId="0" fontId="49" fillId="7" borderId="42" xfId="0" applyFont="1" applyFill="1" applyBorder="1" applyAlignment="1">
      <alignment vertical="center" wrapText="1"/>
    </xf>
    <xf numFmtId="0" fontId="49" fillId="7" borderId="120" xfId="0" applyFont="1" applyFill="1" applyBorder="1" applyAlignment="1">
      <alignment vertical="center" wrapText="1"/>
    </xf>
    <xf numFmtId="0" fontId="49" fillId="7" borderId="131" xfId="0" applyFont="1" applyFill="1" applyBorder="1" applyAlignment="1">
      <alignment vertical="center" wrapText="1"/>
    </xf>
    <xf numFmtId="0" fontId="53" fillId="0" borderId="129" xfId="0" applyFont="1" applyBorder="1" applyAlignment="1">
      <alignment vertical="center" wrapText="1"/>
    </xf>
  </cellXfs>
  <cellStyles count="5">
    <cellStyle name="=C:\WINNT\SYSTEM32\COMMAND.COM" xfId="3" xr:uid="{00000000-0005-0000-0000-000000000000}"/>
    <cellStyle name="Millares" xfId="1" builtinId="3"/>
    <cellStyle name="Normal" xfId="0" builtinId="0"/>
    <cellStyle name="Normal 2" xfId="2" xr:uid="{00000000-0005-0000-0000-000003000000}"/>
    <cellStyle name="Normal 9" xfId="4" xr:uid="{31D52E7F-A621-446C-B92B-EB868B286705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1025769</xdr:colOff>
      <xdr:row>0</xdr:row>
      <xdr:rowOff>210650</xdr:rowOff>
    </xdr:from>
    <xdr:to>
      <xdr:col>2</xdr:col>
      <xdr:colOff>2300654</xdr:colOff>
      <xdr:row>4</xdr:row>
      <xdr:rowOff>214402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8154" y="210650"/>
          <a:ext cx="3458308" cy="1000214"/>
        </a:xfrm>
        <a:prstGeom prst="rect">
          <a:avLst/>
        </a:prstGeom>
      </xdr:spPr>
    </xdr:pic>
    <xdr:clientData/>
  </xdr:twoCellAnchor>
  <xdr:twoCellAnchor>
    <xdr:from>
      <xdr:col>7</xdr:col>
      <xdr:colOff>381001</xdr:colOff>
      <xdr:row>0</xdr:row>
      <xdr:rowOff>175845</xdr:rowOff>
    </xdr:from>
    <xdr:to>
      <xdr:col>9</xdr:col>
      <xdr:colOff>1143001</xdr:colOff>
      <xdr:row>5</xdr:row>
      <xdr:rowOff>205153</xdr:rowOff>
    </xdr:to>
    <xdr:pic>
      <xdr:nvPicPr>
        <xdr:cNvPr id="4" name="Imagen 2" descr="HOJA MEMBRETADA 201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11752386" y="175845"/>
          <a:ext cx="4308230" cy="1274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133350</xdr:rowOff>
    </xdr:from>
    <xdr:to>
      <xdr:col>1</xdr:col>
      <xdr:colOff>2286000</xdr:colOff>
      <xdr:row>5</xdr:row>
      <xdr:rowOff>7255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38C625B-36E2-49A5-9C01-0A69C3DCA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133350"/>
          <a:ext cx="2417445" cy="788305"/>
        </a:xfrm>
        <a:prstGeom prst="rect">
          <a:avLst/>
        </a:prstGeom>
      </xdr:spPr>
    </xdr:pic>
    <xdr:clientData/>
  </xdr:twoCellAnchor>
  <xdr:twoCellAnchor>
    <xdr:from>
      <xdr:col>4</xdr:col>
      <xdr:colOff>838200</xdr:colOff>
      <xdr:row>0</xdr:row>
      <xdr:rowOff>180975</xdr:rowOff>
    </xdr:from>
    <xdr:to>
      <xdr:col>7</xdr:col>
      <xdr:colOff>457200</xdr:colOff>
      <xdr:row>5</xdr:row>
      <xdr:rowOff>76201</xdr:rowOff>
    </xdr:to>
    <xdr:pic>
      <xdr:nvPicPr>
        <xdr:cNvPr id="3" name="Imagen 2" descr="HOJA MEMBRETADA 2019">
          <a:extLst>
            <a:ext uri="{FF2B5EF4-FFF2-40B4-BE49-F238E27FC236}">
              <a16:creationId xmlns:a16="http://schemas.microsoft.com/office/drawing/2014/main" id="{9497CE3A-07DD-45A0-B9FA-E3AAD9139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6819900" y="180975"/>
          <a:ext cx="2225040" cy="8172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123825</xdr:rowOff>
    </xdr:from>
    <xdr:to>
      <xdr:col>1</xdr:col>
      <xdr:colOff>2352675</xdr:colOff>
      <xdr:row>5</xdr:row>
      <xdr:rowOff>57887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EF35120-12BD-4B0D-ADD2-8AE9EF5E6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23825"/>
          <a:ext cx="2598420" cy="848462"/>
        </a:xfrm>
        <a:prstGeom prst="rect">
          <a:avLst/>
        </a:prstGeom>
      </xdr:spPr>
    </xdr:pic>
    <xdr:clientData/>
  </xdr:twoCellAnchor>
  <xdr:twoCellAnchor>
    <xdr:from>
      <xdr:col>4</xdr:col>
      <xdr:colOff>809625</xdr:colOff>
      <xdr:row>0</xdr:row>
      <xdr:rowOff>161925</xdr:rowOff>
    </xdr:from>
    <xdr:to>
      <xdr:col>7</xdr:col>
      <xdr:colOff>428625</xdr:colOff>
      <xdr:row>5</xdr:row>
      <xdr:rowOff>57151</xdr:rowOff>
    </xdr:to>
    <xdr:pic>
      <xdr:nvPicPr>
        <xdr:cNvPr id="3" name="Imagen 2" descr="HOJA MEMBRETADA 2019">
          <a:extLst>
            <a:ext uri="{FF2B5EF4-FFF2-40B4-BE49-F238E27FC236}">
              <a16:creationId xmlns:a16="http://schemas.microsoft.com/office/drawing/2014/main" id="{2D154927-DD44-4410-B367-148813778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6791325" y="161925"/>
          <a:ext cx="2225040" cy="8172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133351</xdr:rowOff>
    </xdr:from>
    <xdr:to>
      <xdr:col>1</xdr:col>
      <xdr:colOff>2372747</xdr:colOff>
      <xdr:row>5</xdr:row>
      <xdr:rowOff>74296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B5FF03-2F58-4D8D-A510-BC6F7912B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33351"/>
          <a:ext cx="2618492" cy="855345"/>
        </a:xfrm>
        <a:prstGeom prst="rect">
          <a:avLst/>
        </a:prstGeom>
      </xdr:spPr>
    </xdr:pic>
    <xdr:clientData/>
  </xdr:twoCellAnchor>
  <xdr:twoCellAnchor>
    <xdr:from>
      <xdr:col>4</xdr:col>
      <xdr:colOff>561975</xdr:colOff>
      <xdr:row>2</xdr:row>
      <xdr:rowOff>142876</xdr:rowOff>
    </xdr:from>
    <xdr:to>
      <xdr:col>7</xdr:col>
      <xdr:colOff>180975</xdr:colOff>
      <xdr:row>5</xdr:row>
      <xdr:rowOff>171450</xdr:rowOff>
    </xdr:to>
    <xdr:pic>
      <xdr:nvPicPr>
        <xdr:cNvPr id="3" name="Imagen 2" descr="HOJA MEMBRETADA 2019">
          <a:extLst>
            <a:ext uri="{FF2B5EF4-FFF2-40B4-BE49-F238E27FC236}">
              <a16:creationId xmlns:a16="http://schemas.microsoft.com/office/drawing/2014/main" id="{DA115FB7-CF06-4DE2-8A2D-19B18F4BB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6543675" y="508636"/>
          <a:ext cx="2225040" cy="584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152400</xdr:rowOff>
    </xdr:from>
    <xdr:to>
      <xdr:col>1</xdr:col>
      <xdr:colOff>2286000</xdr:colOff>
      <xdr:row>5</xdr:row>
      <xdr:rowOff>57064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2D755F-7849-4534-AB85-346DC8BF9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52400"/>
          <a:ext cx="2512695" cy="819064"/>
        </a:xfrm>
        <a:prstGeom prst="rect">
          <a:avLst/>
        </a:prstGeom>
      </xdr:spPr>
    </xdr:pic>
    <xdr:clientData/>
  </xdr:twoCellAnchor>
  <xdr:twoCellAnchor>
    <xdr:from>
      <xdr:col>5</xdr:col>
      <xdr:colOff>47625</xdr:colOff>
      <xdr:row>0</xdr:row>
      <xdr:rowOff>76200</xdr:rowOff>
    </xdr:from>
    <xdr:to>
      <xdr:col>7</xdr:col>
      <xdr:colOff>514350</xdr:colOff>
      <xdr:row>4</xdr:row>
      <xdr:rowOff>171451</xdr:rowOff>
    </xdr:to>
    <xdr:pic>
      <xdr:nvPicPr>
        <xdr:cNvPr id="3" name="Imagen 2" descr="HOJA MEMBRETADA 2019">
          <a:extLst>
            <a:ext uri="{FF2B5EF4-FFF2-40B4-BE49-F238E27FC236}">
              <a16:creationId xmlns:a16="http://schemas.microsoft.com/office/drawing/2014/main" id="{5C49848A-D812-47FD-B884-97CB70F97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6898005" y="76200"/>
          <a:ext cx="2204085" cy="8267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180975</xdr:rowOff>
    </xdr:from>
    <xdr:to>
      <xdr:col>1</xdr:col>
      <xdr:colOff>2390997</xdr:colOff>
      <xdr:row>5</xdr:row>
      <xdr:rowOff>131445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213D273-8C93-4A5A-A156-A4A3896FC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80975"/>
          <a:ext cx="2646267" cy="864870"/>
        </a:xfrm>
        <a:prstGeom prst="rect">
          <a:avLst/>
        </a:prstGeom>
      </xdr:spPr>
    </xdr:pic>
    <xdr:clientData/>
  </xdr:twoCellAnchor>
  <xdr:twoCellAnchor>
    <xdr:from>
      <xdr:col>5</xdr:col>
      <xdr:colOff>28575</xdr:colOff>
      <xdr:row>0</xdr:row>
      <xdr:rowOff>85725</xdr:rowOff>
    </xdr:from>
    <xdr:to>
      <xdr:col>7</xdr:col>
      <xdr:colOff>495300</xdr:colOff>
      <xdr:row>4</xdr:row>
      <xdr:rowOff>180976</xdr:rowOff>
    </xdr:to>
    <xdr:pic>
      <xdr:nvPicPr>
        <xdr:cNvPr id="3" name="Imagen 2" descr="HOJA MEMBRETADA 2019">
          <a:extLst>
            <a:ext uri="{FF2B5EF4-FFF2-40B4-BE49-F238E27FC236}">
              <a16:creationId xmlns:a16="http://schemas.microsoft.com/office/drawing/2014/main" id="{1456B029-207C-4095-ACA4-B500F7226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6878955" y="85725"/>
          <a:ext cx="2204085" cy="8267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104775</xdr:rowOff>
    </xdr:from>
    <xdr:to>
      <xdr:col>1</xdr:col>
      <xdr:colOff>2456073</xdr:colOff>
      <xdr:row>5</xdr:row>
      <xdr:rowOff>74295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F7DDE1C-5F63-4258-9A0C-E9DF88766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04775"/>
          <a:ext cx="2701818" cy="883920"/>
        </a:xfrm>
        <a:prstGeom prst="rect">
          <a:avLst/>
        </a:prstGeom>
      </xdr:spPr>
    </xdr:pic>
    <xdr:clientData/>
  </xdr:twoCellAnchor>
  <xdr:twoCellAnchor>
    <xdr:from>
      <xdr:col>4</xdr:col>
      <xdr:colOff>762000</xdr:colOff>
      <xdr:row>0</xdr:row>
      <xdr:rowOff>123825</xdr:rowOff>
    </xdr:from>
    <xdr:to>
      <xdr:col>7</xdr:col>
      <xdr:colOff>381000</xdr:colOff>
      <xdr:row>5</xdr:row>
      <xdr:rowOff>19051</xdr:rowOff>
    </xdr:to>
    <xdr:pic>
      <xdr:nvPicPr>
        <xdr:cNvPr id="3" name="Imagen 2" descr="HOJA MEMBRETADA 2019">
          <a:extLst>
            <a:ext uri="{FF2B5EF4-FFF2-40B4-BE49-F238E27FC236}">
              <a16:creationId xmlns:a16="http://schemas.microsoft.com/office/drawing/2014/main" id="{4D8E9F21-41A3-4F92-A34A-088FD43AF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6949440" y="123825"/>
          <a:ext cx="2225040" cy="8172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95251</xdr:rowOff>
    </xdr:from>
    <xdr:to>
      <xdr:col>1</xdr:col>
      <xdr:colOff>2466975</xdr:colOff>
      <xdr:row>5</xdr:row>
      <xdr:rowOff>71776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A6F50C-18B7-48F6-9B01-69985CCEF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95251"/>
          <a:ext cx="2722245" cy="890925"/>
        </a:xfrm>
        <a:prstGeom prst="rect">
          <a:avLst/>
        </a:prstGeom>
      </xdr:spPr>
    </xdr:pic>
    <xdr:clientData/>
  </xdr:twoCellAnchor>
  <xdr:twoCellAnchor>
    <xdr:from>
      <xdr:col>4</xdr:col>
      <xdr:colOff>828675</xdr:colOff>
      <xdr:row>0</xdr:row>
      <xdr:rowOff>104775</xdr:rowOff>
    </xdr:from>
    <xdr:to>
      <xdr:col>7</xdr:col>
      <xdr:colOff>447675</xdr:colOff>
      <xdr:row>5</xdr:row>
      <xdr:rowOff>1</xdr:rowOff>
    </xdr:to>
    <xdr:pic>
      <xdr:nvPicPr>
        <xdr:cNvPr id="3" name="Imagen 2" descr="HOJA MEMBRETADA 2019">
          <a:extLst>
            <a:ext uri="{FF2B5EF4-FFF2-40B4-BE49-F238E27FC236}">
              <a16:creationId xmlns:a16="http://schemas.microsoft.com/office/drawing/2014/main" id="{9746B03A-33B8-4FDA-A226-11CF36402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7016115" y="104775"/>
          <a:ext cx="2225040" cy="8172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1</xdr:col>
      <xdr:colOff>2438622</xdr:colOff>
      <xdr:row>5</xdr:row>
      <xdr:rowOff>36195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F3BCCF-175B-4BFD-A80F-6BE17E96E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85725"/>
          <a:ext cx="2646267" cy="864870"/>
        </a:xfrm>
        <a:prstGeom prst="rect">
          <a:avLst/>
        </a:prstGeom>
      </xdr:spPr>
    </xdr:pic>
    <xdr:clientData/>
  </xdr:twoCellAnchor>
  <xdr:twoCellAnchor>
    <xdr:from>
      <xdr:col>4</xdr:col>
      <xdr:colOff>732692</xdr:colOff>
      <xdr:row>0</xdr:row>
      <xdr:rowOff>153865</xdr:rowOff>
    </xdr:from>
    <xdr:to>
      <xdr:col>7</xdr:col>
      <xdr:colOff>345098</xdr:colOff>
      <xdr:row>5</xdr:row>
      <xdr:rowOff>51289</xdr:rowOff>
    </xdr:to>
    <xdr:pic>
      <xdr:nvPicPr>
        <xdr:cNvPr id="3" name="Imagen 2" descr="HOJA MEMBRETADA 2019">
          <a:extLst>
            <a:ext uri="{FF2B5EF4-FFF2-40B4-BE49-F238E27FC236}">
              <a16:creationId xmlns:a16="http://schemas.microsoft.com/office/drawing/2014/main" id="{0B54D63B-D931-4A2A-96F5-8E9AB6D14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6920132" y="153865"/>
          <a:ext cx="2218446" cy="819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114300</xdr:rowOff>
    </xdr:from>
    <xdr:to>
      <xdr:col>2</xdr:col>
      <xdr:colOff>152400</xdr:colOff>
      <xdr:row>4</xdr:row>
      <xdr:rowOff>167697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0BDEEE-2644-48C9-A399-01E2525A1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14300"/>
          <a:ext cx="2430780" cy="784917"/>
        </a:xfrm>
        <a:prstGeom prst="rect">
          <a:avLst/>
        </a:prstGeom>
      </xdr:spPr>
    </xdr:pic>
    <xdr:clientData/>
  </xdr:twoCellAnchor>
  <xdr:twoCellAnchor>
    <xdr:from>
      <xdr:col>6</xdr:col>
      <xdr:colOff>211667</xdr:colOff>
      <xdr:row>0</xdr:row>
      <xdr:rowOff>116417</xdr:rowOff>
    </xdr:from>
    <xdr:to>
      <xdr:col>8</xdr:col>
      <xdr:colOff>592667</xdr:colOff>
      <xdr:row>5</xdr:row>
      <xdr:rowOff>50475</xdr:rowOff>
    </xdr:to>
    <xdr:pic>
      <xdr:nvPicPr>
        <xdr:cNvPr id="3" name="Imagen 2" descr="HOJA MEMBRETADA 2019">
          <a:extLst>
            <a:ext uri="{FF2B5EF4-FFF2-40B4-BE49-F238E27FC236}">
              <a16:creationId xmlns:a16="http://schemas.microsoft.com/office/drawing/2014/main" id="{469C004E-94F2-45DA-AEE2-E57453102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7671647" y="116417"/>
          <a:ext cx="2529840" cy="856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95251</xdr:rowOff>
    </xdr:from>
    <xdr:to>
      <xdr:col>1</xdr:col>
      <xdr:colOff>2200275</xdr:colOff>
      <xdr:row>4</xdr:row>
      <xdr:rowOff>38547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47935D-2431-4320-BA16-B905A9B1BB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920" y="95251"/>
          <a:ext cx="2009775" cy="674816"/>
        </a:xfrm>
        <a:prstGeom prst="rect">
          <a:avLst/>
        </a:prstGeom>
      </xdr:spPr>
    </xdr:pic>
    <xdr:clientData/>
  </xdr:twoCellAnchor>
  <xdr:twoCellAnchor>
    <xdr:from>
      <xdr:col>4</xdr:col>
      <xdr:colOff>790575</xdr:colOff>
      <xdr:row>0</xdr:row>
      <xdr:rowOff>85725</xdr:rowOff>
    </xdr:from>
    <xdr:to>
      <xdr:col>7</xdr:col>
      <xdr:colOff>571500</xdr:colOff>
      <xdr:row>3</xdr:row>
      <xdr:rowOff>28575</xdr:rowOff>
    </xdr:to>
    <xdr:pic>
      <xdr:nvPicPr>
        <xdr:cNvPr id="3" name="Imagen 2" descr="HOJA MEMBRETADA 2019">
          <a:extLst>
            <a:ext uri="{FF2B5EF4-FFF2-40B4-BE49-F238E27FC236}">
              <a16:creationId xmlns:a16="http://schemas.microsoft.com/office/drawing/2014/main" id="{F46AF7D7-56A4-497B-9C2A-4FE64391C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6772275" y="85725"/>
          <a:ext cx="238696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142875</xdr:rowOff>
    </xdr:from>
    <xdr:to>
      <xdr:col>2</xdr:col>
      <xdr:colOff>723900</xdr:colOff>
      <xdr:row>4</xdr:row>
      <xdr:rowOff>224732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3C135BD-943A-4F9E-956A-3B27C1AD6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42875"/>
          <a:ext cx="2901315" cy="1019117"/>
        </a:xfrm>
        <a:prstGeom prst="rect">
          <a:avLst/>
        </a:prstGeom>
      </xdr:spPr>
    </xdr:pic>
    <xdr:clientData/>
  </xdr:twoCellAnchor>
  <xdr:twoCellAnchor>
    <xdr:from>
      <xdr:col>7</xdr:col>
      <xdr:colOff>469900</xdr:colOff>
      <xdr:row>0</xdr:row>
      <xdr:rowOff>165100</xdr:rowOff>
    </xdr:from>
    <xdr:to>
      <xdr:col>9</xdr:col>
      <xdr:colOff>894862</xdr:colOff>
      <xdr:row>4</xdr:row>
      <xdr:rowOff>165099</xdr:rowOff>
    </xdr:to>
    <xdr:pic>
      <xdr:nvPicPr>
        <xdr:cNvPr id="3" name="Imagen 2" descr="HOJA MEMBRETADA 2019">
          <a:extLst>
            <a:ext uri="{FF2B5EF4-FFF2-40B4-BE49-F238E27FC236}">
              <a16:creationId xmlns:a16="http://schemas.microsoft.com/office/drawing/2014/main" id="{CFBF532D-2C9B-465E-9ABC-392E8B2CC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8600440" y="165100"/>
          <a:ext cx="2710962" cy="1005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486782</xdr:colOff>
      <xdr:row>17</xdr:row>
      <xdr:rowOff>70935</xdr:rowOff>
    </xdr:from>
    <xdr:ext cx="5655844" cy="1344663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14975C60-B167-4E24-B421-2F2942309EDD}"/>
            </a:ext>
          </a:extLst>
        </xdr:cNvPr>
        <xdr:cNvSpPr/>
      </xdr:nvSpPr>
      <xdr:spPr>
        <a:xfrm>
          <a:off x="2749922" y="4536255"/>
          <a:ext cx="5655844" cy="134466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</a:t>
          </a:r>
          <a:r>
            <a:rPr lang="es-ES" sz="5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</a:t>
          </a:r>
          <a:r>
            <a:rPr lang="es-ES" sz="8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 </a:t>
          </a:r>
          <a:r>
            <a:rPr lang="es-ES" sz="5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</a:t>
          </a:r>
          <a:endParaRPr lang="es-E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114301</xdr:rowOff>
    </xdr:from>
    <xdr:to>
      <xdr:col>2</xdr:col>
      <xdr:colOff>19050</xdr:colOff>
      <xdr:row>4</xdr:row>
      <xdr:rowOff>108767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D73A2D0-DF87-476E-B537-942DDDF1E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14301"/>
          <a:ext cx="2221230" cy="725986"/>
        </a:xfrm>
        <a:prstGeom prst="rect">
          <a:avLst/>
        </a:prstGeom>
      </xdr:spPr>
    </xdr:pic>
    <xdr:clientData/>
  </xdr:twoCellAnchor>
  <xdr:twoCellAnchor>
    <xdr:from>
      <xdr:col>5</xdr:col>
      <xdr:colOff>1000125</xdr:colOff>
      <xdr:row>0</xdr:row>
      <xdr:rowOff>57150</xdr:rowOff>
    </xdr:from>
    <xdr:to>
      <xdr:col>8</xdr:col>
      <xdr:colOff>333375</xdr:colOff>
      <xdr:row>3</xdr:row>
      <xdr:rowOff>142875</xdr:rowOff>
    </xdr:to>
    <xdr:pic>
      <xdr:nvPicPr>
        <xdr:cNvPr id="3" name="Imagen 2" descr="HOJA MEMBRETADA 2019">
          <a:extLst>
            <a:ext uri="{FF2B5EF4-FFF2-40B4-BE49-F238E27FC236}">
              <a16:creationId xmlns:a16="http://schemas.microsoft.com/office/drawing/2014/main" id="{B4373D4A-C9B3-43D4-8290-99A3844EE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8178165" y="57150"/>
          <a:ext cx="2556510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1</xdr:col>
      <xdr:colOff>1546860</xdr:colOff>
      <xdr:row>3</xdr:row>
      <xdr:rowOff>114781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D7BCBFF-5034-4FE5-9E3D-A5E033C61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57150"/>
          <a:ext cx="1792605" cy="606271"/>
        </a:xfrm>
        <a:prstGeom prst="rect">
          <a:avLst/>
        </a:prstGeom>
      </xdr:spPr>
    </xdr:pic>
    <xdr:clientData/>
  </xdr:twoCellAnchor>
  <xdr:twoCellAnchor>
    <xdr:from>
      <xdr:col>4</xdr:col>
      <xdr:colOff>781050</xdr:colOff>
      <xdr:row>0</xdr:row>
      <xdr:rowOff>114301</xdr:rowOff>
    </xdr:from>
    <xdr:to>
      <xdr:col>7</xdr:col>
      <xdr:colOff>561975</xdr:colOff>
      <xdr:row>3</xdr:row>
      <xdr:rowOff>19051</xdr:rowOff>
    </xdr:to>
    <xdr:pic>
      <xdr:nvPicPr>
        <xdr:cNvPr id="4" name="Imagen 2" descr="HOJA MEMBRETADA 2019">
          <a:extLst>
            <a:ext uri="{FF2B5EF4-FFF2-40B4-BE49-F238E27FC236}">
              <a16:creationId xmlns:a16="http://schemas.microsoft.com/office/drawing/2014/main" id="{9F64A085-DF7F-441E-968F-0F5F9D4A7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6762750" y="114301"/>
          <a:ext cx="238696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142875</xdr:rowOff>
    </xdr:from>
    <xdr:to>
      <xdr:col>1</xdr:col>
      <xdr:colOff>1943100</xdr:colOff>
      <xdr:row>4</xdr:row>
      <xdr:rowOff>108558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CD09C34-DC0A-4853-8B62-581E388AF3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42875"/>
          <a:ext cx="2080260" cy="697203"/>
        </a:xfrm>
        <a:prstGeom prst="rect">
          <a:avLst/>
        </a:prstGeom>
      </xdr:spPr>
    </xdr:pic>
    <xdr:clientData/>
  </xdr:twoCellAnchor>
  <xdr:twoCellAnchor editAs="oneCell">
    <xdr:from>
      <xdr:col>5</xdr:col>
      <xdr:colOff>317501</xdr:colOff>
      <xdr:row>0</xdr:row>
      <xdr:rowOff>95250</xdr:rowOff>
    </xdr:from>
    <xdr:to>
      <xdr:col>7</xdr:col>
      <xdr:colOff>783166</xdr:colOff>
      <xdr:row>4</xdr:row>
      <xdr:rowOff>134197</xdr:rowOff>
    </xdr:to>
    <xdr:pic>
      <xdr:nvPicPr>
        <xdr:cNvPr id="3" name="Imagen 2" descr="HOJA MEMBRETADA 2019">
          <a:extLst>
            <a:ext uri="{FF2B5EF4-FFF2-40B4-BE49-F238E27FC236}">
              <a16:creationId xmlns:a16="http://schemas.microsoft.com/office/drawing/2014/main" id="{A2E23258-8A6C-415D-9216-0BFFB50B3E3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6703061" y="95250"/>
          <a:ext cx="2614505" cy="770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172242</xdr:colOff>
      <xdr:row>18</xdr:row>
      <xdr:rowOff>2143</xdr:rowOff>
    </xdr:from>
    <xdr:ext cx="4545027" cy="1031629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3DD14D28-5EED-4878-8D23-1135B197D5D1}"/>
            </a:ext>
          </a:extLst>
        </xdr:cNvPr>
        <xdr:cNvSpPr/>
      </xdr:nvSpPr>
      <xdr:spPr>
        <a:xfrm>
          <a:off x="2526822" y="3393043"/>
          <a:ext cx="4545027" cy="1031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6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 NO APLICA "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152400</xdr:rowOff>
    </xdr:from>
    <xdr:to>
      <xdr:col>1</xdr:col>
      <xdr:colOff>1905000</xdr:colOff>
      <xdr:row>4</xdr:row>
      <xdr:rowOff>118083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D1EF685-44F7-4A5E-BDCB-2A8BC9516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52400"/>
          <a:ext cx="2080260" cy="697203"/>
        </a:xfrm>
        <a:prstGeom prst="rect">
          <a:avLst/>
        </a:prstGeom>
      </xdr:spPr>
    </xdr:pic>
    <xdr:clientData/>
  </xdr:twoCellAnchor>
  <xdr:oneCellAnchor>
    <xdr:from>
      <xdr:col>2</xdr:col>
      <xdr:colOff>161925</xdr:colOff>
      <xdr:row>19</xdr:row>
      <xdr:rowOff>161925</xdr:rowOff>
    </xdr:from>
    <xdr:ext cx="4545027" cy="1031629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42C7AEB-B2E9-4C3B-8C98-4796A25C65B0}"/>
            </a:ext>
          </a:extLst>
        </xdr:cNvPr>
        <xdr:cNvSpPr/>
      </xdr:nvSpPr>
      <xdr:spPr>
        <a:xfrm>
          <a:off x="2516505" y="3743325"/>
          <a:ext cx="4545027" cy="1031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6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 NO APLICA "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</xdr:colOff>
      <xdr:row>0</xdr:row>
      <xdr:rowOff>181841</xdr:rowOff>
    </xdr:from>
    <xdr:to>
      <xdr:col>2</xdr:col>
      <xdr:colOff>1769918</xdr:colOff>
      <xdr:row>6</xdr:row>
      <xdr:rowOff>2772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A6E4DB4-C1A3-4752-8C56-28F929EAF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1158" y="181841"/>
          <a:ext cx="2636520" cy="918211"/>
        </a:xfrm>
        <a:prstGeom prst="rect">
          <a:avLst/>
        </a:prstGeom>
      </xdr:spPr>
    </xdr:pic>
    <xdr:clientData/>
  </xdr:twoCellAnchor>
  <xdr:twoCellAnchor>
    <xdr:from>
      <xdr:col>9</xdr:col>
      <xdr:colOff>61851</xdr:colOff>
      <xdr:row>0</xdr:row>
      <xdr:rowOff>148442</xdr:rowOff>
    </xdr:from>
    <xdr:to>
      <xdr:col>10</xdr:col>
      <xdr:colOff>2078182</xdr:colOff>
      <xdr:row>5</xdr:row>
      <xdr:rowOff>98962</xdr:rowOff>
    </xdr:to>
    <xdr:pic>
      <xdr:nvPicPr>
        <xdr:cNvPr id="3" name="Imagen 2" descr="HOJA MEMBRETADA 2019">
          <a:extLst>
            <a:ext uri="{FF2B5EF4-FFF2-40B4-BE49-F238E27FC236}">
              <a16:creationId xmlns:a16="http://schemas.microsoft.com/office/drawing/2014/main" id="{A0672B55-DE1C-4BF3-BCB7-679822977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11842371" y="148442"/>
          <a:ext cx="3014551" cy="864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152401</xdr:rowOff>
    </xdr:from>
    <xdr:to>
      <xdr:col>2</xdr:col>
      <xdr:colOff>419100</xdr:colOff>
      <xdr:row>5</xdr:row>
      <xdr:rowOff>76569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E5E859-0412-4DDE-AAC2-31B7B91B1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52401"/>
          <a:ext cx="2036445" cy="838568"/>
        </a:xfrm>
        <a:prstGeom prst="rect">
          <a:avLst/>
        </a:prstGeom>
      </xdr:spPr>
    </xdr:pic>
    <xdr:clientData/>
  </xdr:twoCellAnchor>
  <xdr:twoCellAnchor>
    <xdr:from>
      <xdr:col>6</xdr:col>
      <xdr:colOff>400050</xdr:colOff>
      <xdr:row>0</xdr:row>
      <xdr:rowOff>209551</xdr:rowOff>
    </xdr:from>
    <xdr:to>
      <xdr:col>7</xdr:col>
      <xdr:colOff>1167912</xdr:colOff>
      <xdr:row>4</xdr:row>
      <xdr:rowOff>114301</xdr:rowOff>
    </xdr:to>
    <xdr:pic>
      <xdr:nvPicPr>
        <xdr:cNvPr id="3" name="Imagen 2" descr="HOJA MEMBRETADA 2019">
          <a:extLst>
            <a:ext uri="{FF2B5EF4-FFF2-40B4-BE49-F238E27FC236}">
              <a16:creationId xmlns:a16="http://schemas.microsoft.com/office/drawing/2014/main" id="{1F73EE7D-8C51-42ED-9C9D-90090AADA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7677150" y="209551"/>
          <a:ext cx="2048022" cy="910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881760</xdr:colOff>
      <xdr:row>15</xdr:row>
      <xdr:rowOff>12198</xdr:rowOff>
    </xdr:from>
    <xdr:ext cx="4465838" cy="1031629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61BEEE07-DC5B-48F5-8A4C-554AB266650F}"/>
            </a:ext>
          </a:extLst>
        </xdr:cNvPr>
        <xdr:cNvSpPr/>
      </xdr:nvSpPr>
      <xdr:spPr>
        <a:xfrm>
          <a:off x="2565780" y="3448818"/>
          <a:ext cx="4465838" cy="1031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 </a:t>
          </a:r>
          <a:r>
            <a:rPr lang="es-ES" sz="6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 </a:t>
          </a:r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152401</xdr:rowOff>
    </xdr:from>
    <xdr:to>
      <xdr:col>2</xdr:col>
      <xdr:colOff>220980</xdr:colOff>
      <xdr:row>4</xdr:row>
      <xdr:rowOff>137155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B12D38E-5DC1-48D7-B27B-2EC8F9CF3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52401"/>
          <a:ext cx="2106930" cy="868674"/>
        </a:xfrm>
        <a:prstGeom prst="rect">
          <a:avLst/>
        </a:prstGeom>
      </xdr:spPr>
    </xdr:pic>
    <xdr:clientData/>
  </xdr:twoCellAnchor>
  <xdr:oneCellAnchor>
    <xdr:from>
      <xdr:col>3</xdr:col>
      <xdr:colOff>479613</xdr:colOff>
      <xdr:row>13</xdr:row>
      <xdr:rowOff>36634</xdr:rowOff>
    </xdr:from>
    <xdr:ext cx="5655844" cy="1344663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262A542-DBA0-4E5D-89C4-08828AEE111E}"/>
            </a:ext>
          </a:extLst>
        </xdr:cNvPr>
        <xdr:cNvSpPr/>
      </xdr:nvSpPr>
      <xdr:spPr>
        <a:xfrm>
          <a:off x="3405693" y="4059994"/>
          <a:ext cx="5655844" cy="134466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 </a:t>
          </a:r>
          <a:r>
            <a:rPr lang="es-ES" sz="8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 </a:t>
          </a:r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</a:t>
          </a:r>
        </a:p>
      </xdr:txBody>
    </xdr:sp>
    <xdr:clientData/>
  </xdr:oneCellAnchor>
  <xdr:twoCellAnchor>
    <xdr:from>
      <xdr:col>9</xdr:col>
      <xdr:colOff>341922</xdr:colOff>
      <xdr:row>0</xdr:row>
      <xdr:rowOff>232019</xdr:rowOff>
    </xdr:from>
    <xdr:to>
      <xdr:col>11</xdr:col>
      <xdr:colOff>634999</xdr:colOff>
      <xdr:row>4</xdr:row>
      <xdr:rowOff>136769</xdr:rowOff>
    </xdr:to>
    <xdr:pic>
      <xdr:nvPicPr>
        <xdr:cNvPr id="4" name="Imagen 2" descr="HOJA MEMBRETADA 2019">
          <a:extLst>
            <a:ext uri="{FF2B5EF4-FFF2-40B4-BE49-F238E27FC236}">
              <a16:creationId xmlns:a16="http://schemas.microsoft.com/office/drawing/2014/main" id="{C70FC337-BA55-4755-B7ED-A585B29A9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9577362" y="232019"/>
          <a:ext cx="2579077" cy="910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0</xdr:row>
      <xdr:rowOff>66675</xdr:rowOff>
    </xdr:from>
    <xdr:to>
      <xdr:col>1</xdr:col>
      <xdr:colOff>1952626</xdr:colOff>
      <xdr:row>3</xdr:row>
      <xdr:rowOff>125072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DA0438-16B5-42E6-BD3F-7D7191CA3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6" y="66675"/>
          <a:ext cx="1885950" cy="607037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36</xdr:row>
      <xdr:rowOff>76201</xdr:rowOff>
    </xdr:from>
    <xdr:to>
      <xdr:col>1</xdr:col>
      <xdr:colOff>1924050</xdr:colOff>
      <xdr:row>39</xdr:row>
      <xdr:rowOff>141552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8DBFA8A-91A0-455B-BE89-6D591A5E6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6964681"/>
          <a:ext cx="1838325" cy="613991"/>
        </a:xfrm>
        <a:prstGeom prst="rect">
          <a:avLst/>
        </a:prstGeom>
      </xdr:spPr>
    </xdr:pic>
    <xdr:clientData/>
  </xdr:twoCellAnchor>
  <xdr:twoCellAnchor>
    <xdr:from>
      <xdr:col>3</xdr:col>
      <xdr:colOff>342900</xdr:colOff>
      <xdr:row>0</xdr:row>
      <xdr:rowOff>47625</xdr:rowOff>
    </xdr:from>
    <xdr:to>
      <xdr:col>4</xdr:col>
      <xdr:colOff>914400</xdr:colOff>
      <xdr:row>3</xdr:row>
      <xdr:rowOff>180975</xdr:rowOff>
    </xdr:to>
    <xdr:pic>
      <xdr:nvPicPr>
        <xdr:cNvPr id="4" name="Imagen 2" descr="HOJA MEMBRETADA 2019">
          <a:extLst>
            <a:ext uri="{FF2B5EF4-FFF2-40B4-BE49-F238E27FC236}">
              <a16:creationId xmlns:a16="http://schemas.microsoft.com/office/drawing/2014/main" id="{DC45B071-4A35-4273-9046-8EE2B33A5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6019800" y="47625"/>
          <a:ext cx="1851660" cy="6819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381000</xdr:colOff>
      <xdr:row>36</xdr:row>
      <xdr:rowOff>66675</xdr:rowOff>
    </xdr:from>
    <xdr:to>
      <xdr:col>4</xdr:col>
      <xdr:colOff>885825</xdr:colOff>
      <xdr:row>39</xdr:row>
      <xdr:rowOff>171450</xdr:rowOff>
    </xdr:to>
    <xdr:pic>
      <xdr:nvPicPr>
        <xdr:cNvPr id="5" name="Imagen 2" descr="HOJA MEMBRETADA 2019">
          <a:extLst>
            <a:ext uri="{FF2B5EF4-FFF2-40B4-BE49-F238E27FC236}">
              <a16:creationId xmlns:a16="http://schemas.microsoft.com/office/drawing/2014/main" id="{1226386C-B1E8-4321-AA6D-B0409E35A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6057900" y="6955155"/>
          <a:ext cx="178498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95251</xdr:rowOff>
    </xdr:from>
    <xdr:to>
      <xdr:col>2</xdr:col>
      <xdr:colOff>390525</xdr:colOff>
      <xdr:row>4</xdr:row>
      <xdr:rowOff>87630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3BECA95-5994-40DD-A55E-128D2F5BE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1" y="95251"/>
          <a:ext cx="2668904" cy="723899"/>
        </a:xfrm>
        <a:prstGeom prst="rect">
          <a:avLst/>
        </a:prstGeom>
      </xdr:spPr>
    </xdr:pic>
    <xdr:clientData/>
  </xdr:twoCellAnchor>
  <xdr:twoCellAnchor>
    <xdr:from>
      <xdr:col>6</xdr:col>
      <xdr:colOff>114300</xdr:colOff>
      <xdr:row>0</xdr:row>
      <xdr:rowOff>123826</xdr:rowOff>
    </xdr:from>
    <xdr:to>
      <xdr:col>8</xdr:col>
      <xdr:colOff>495300</xdr:colOff>
      <xdr:row>3</xdr:row>
      <xdr:rowOff>200026</xdr:rowOff>
    </xdr:to>
    <xdr:pic>
      <xdr:nvPicPr>
        <xdr:cNvPr id="3" name="Imagen 2" descr="HOJA MEMBRETADA 2019">
          <a:extLst>
            <a:ext uri="{FF2B5EF4-FFF2-40B4-BE49-F238E27FC236}">
              <a16:creationId xmlns:a16="http://schemas.microsoft.com/office/drawing/2014/main" id="{9EA1CC69-51F1-42E0-AD81-23F760FDE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7574280" y="123826"/>
          <a:ext cx="252984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76202</xdr:colOff>
      <xdr:row>0</xdr:row>
      <xdr:rowOff>47627</xdr:rowOff>
    </xdr:from>
    <xdr:to>
      <xdr:col>2</xdr:col>
      <xdr:colOff>419101</xdr:colOff>
      <xdr:row>5</xdr:row>
      <xdr:rowOff>14447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AC82BB4-E50E-4755-AE84-4E8735E1F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2" y="47627"/>
          <a:ext cx="2697479" cy="881220"/>
        </a:xfrm>
        <a:prstGeom prst="rect">
          <a:avLst/>
        </a:prstGeom>
      </xdr:spPr>
    </xdr:pic>
    <xdr:clientData/>
  </xdr:twoCellAnchor>
  <xdr:twoCellAnchor>
    <xdr:from>
      <xdr:col>5</xdr:col>
      <xdr:colOff>904875</xdr:colOff>
      <xdr:row>0</xdr:row>
      <xdr:rowOff>76200</xdr:rowOff>
    </xdr:from>
    <xdr:to>
      <xdr:col>8</xdr:col>
      <xdr:colOff>238125</xdr:colOff>
      <xdr:row>4</xdr:row>
      <xdr:rowOff>47625</xdr:rowOff>
    </xdr:to>
    <xdr:pic>
      <xdr:nvPicPr>
        <xdr:cNvPr id="3" name="Imagen 2" descr="HOJA MEMBRETADA 2019">
          <a:extLst>
            <a:ext uri="{FF2B5EF4-FFF2-40B4-BE49-F238E27FC236}">
              <a16:creationId xmlns:a16="http://schemas.microsoft.com/office/drawing/2014/main" id="{B2FA710E-C40D-43FB-85C1-D12790BE0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8082915" y="76200"/>
          <a:ext cx="2556510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1</xdr:col>
      <xdr:colOff>2352675</xdr:colOff>
      <xdr:row>5</xdr:row>
      <xdr:rowOff>17146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5533716-9492-4A8A-A994-D7E70E22C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95250"/>
          <a:ext cx="2617470" cy="836296"/>
        </a:xfrm>
        <a:prstGeom prst="rect">
          <a:avLst/>
        </a:prstGeom>
      </xdr:spPr>
    </xdr:pic>
    <xdr:clientData/>
  </xdr:twoCellAnchor>
  <xdr:twoCellAnchor>
    <xdr:from>
      <xdr:col>4</xdr:col>
      <xdr:colOff>838200</xdr:colOff>
      <xdr:row>0</xdr:row>
      <xdr:rowOff>161925</xdr:rowOff>
    </xdr:from>
    <xdr:to>
      <xdr:col>7</xdr:col>
      <xdr:colOff>457200</xdr:colOff>
      <xdr:row>5</xdr:row>
      <xdr:rowOff>57151</xdr:rowOff>
    </xdr:to>
    <xdr:pic>
      <xdr:nvPicPr>
        <xdr:cNvPr id="3" name="Imagen 2" descr="HOJA MEMBRETADA 2019">
          <a:extLst>
            <a:ext uri="{FF2B5EF4-FFF2-40B4-BE49-F238E27FC236}">
              <a16:creationId xmlns:a16="http://schemas.microsoft.com/office/drawing/2014/main" id="{73DBA1A8-AA78-425D-84D3-84CB4E10B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6819900" y="161925"/>
          <a:ext cx="2225040" cy="8172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142875</xdr:rowOff>
    </xdr:from>
    <xdr:to>
      <xdr:col>1</xdr:col>
      <xdr:colOff>2305050</xdr:colOff>
      <xdr:row>5</xdr:row>
      <xdr:rowOff>63871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0214D94-AAC5-47F0-BDA9-96DFB741F0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42875"/>
          <a:ext cx="2560320" cy="835396"/>
        </a:xfrm>
        <a:prstGeom prst="rect">
          <a:avLst/>
        </a:prstGeom>
      </xdr:spPr>
    </xdr:pic>
    <xdr:clientData/>
  </xdr:twoCellAnchor>
  <xdr:twoCellAnchor>
    <xdr:from>
      <xdr:col>5</xdr:col>
      <xdr:colOff>38100</xdr:colOff>
      <xdr:row>0</xdr:row>
      <xdr:rowOff>104775</xdr:rowOff>
    </xdr:from>
    <xdr:to>
      <xdr:col>7</xdr:col>
      <xdr:colOff>504825</xdr:colOff>
      <xdr:row>5</xdr:row>
      <xdr:rowOff>152400</xdr:rowOff>
    </xdr:to>
    <xdr:pic>
      <xdr:nvPicPr>
        <xdr:cNvPr id="3" name="Imagen 2" descr="HOJA MEMBRETADA 2019">
          <a:extLst>
            <a:ext uri="{FF2B5EF4-FFF2-40B4-BE49-F238E27FC236}">
              <a16:creationId xmlns:a16="http://schemas.microsoft.com/office/drawing/2014/main" id="{33D099B6-E186-4D91-93A8-41E0EE03A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6888480" y="104775"/>
          <a:ext cx="2204085" cy="969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esktop/respaldo%20ars/escritorio/Pag%20Web/documentos/Cuenta%20Publica/CUENTA%20PUBLICA%202019/CUENTA%20PUBLICA%202019%20EXCEL/V.%20FORMATOS%20L.D.F%20CP%202019/5.%20E.A.I.Det.%20LDF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esktop/respaldo%20ars/escritorio/Pag%20Web/documentos/Cuenta%20Publica/CUENTA%20PUBLICA%202019/CUENTA%20PUBLICA%202019%20EXCEL/V.%20FORMATOS%20L.D.F%20CP%202019/6.%20EAPED.LDF.CONA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esktop/respaldo%20ars/escritorio/Pag%20Web/documentos/Cuenta%20Publica/CUENTA%20PUBLICA%202019/CUENTA%20PUBLICA%202019%20EXCEL/V.%20FORMATOS%20L.D.F%20CP%202019/8.%20ISEA-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D (1)"/>
      <sheetName val="EAID (2)"/>
    </sheetNames>
    <sheetDataSet>
      <sheetData sheetId="0">
        <row r="42">
          <cell r="D42">
            <v>170734720</v>
          </cell>
          <cell r="E42">
            <v>29213583</v>
          </cell>
          <cell r="F42">
            <v>199948303</v>
          </cell>
          <cell r="G42">
            <v>199948304</v>
          </cell>
          <cell r="H42">
            <v>193358553</v>
          </cell>
          <cell r="I42">
            <v>22623833</v>
          </cell>
        </row>
      </sheetData>
      <sheetData sheetId="1"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115</v>
          </cell>
          <cell r="H32">
            <v>115</v>
          </cell>
          <cell r="I32">
            <v>115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PED NE COG"/>
      <sheetName val="EAPED NE COG (2)"/>
      <sheetName val="EAPED NE COG (3)"/>
      <sheetName val="EAPED E COG"/>
      <sheetName val="EAPED E COG (2)"/>
      <sheetName val="EAPED E COG (3)"/>
      <sheetName val="EAPED CA"/>
      <sheetName val="EAPED CF"/>
      <sheetName val="EAPED CF (2)"/>
      <sheetName val="EAPED CSPC"/>
    </sheetNames>
    <sheetDataSet>
      <sheetData sheetId="0">
        <row r="10">
          <cell r="C10">
            <v>170734720</v>
          </cell>
          <cell r="D10">
            <v>26528662</v>
          </cell>
          <cell r="E10">
            <v>197263382</v>
          </cell>
          <cell r="F10">
            <v>197164425</v>
          </cell>
          <cell r="G10">
            <v>184172917</v>
          </cell>
          <cell r="H10">
            <v>98957</v>
          </cell>
        </row>
      </sheetData>
      <sheetData sheetId="1">
        <row r="11">
          <cell r="C11">
            <v>51966200</v>
          </cell>
          <cell r="D11">
            <v>26311994</v>
          </cell>
          <cell r="E11">
            <v>78278194</v>
          </cell>
          <cell r="F11">
            <v>78278194</v>
          </cell>
          <cell r="G11">
            <v>72075594</v>
          </cell>
          <cell r="H11">
            <v>0</v>
          </cell>
        </row>
        <row r="21">
          <cell r="C21">
            <v>834029</v>
          </cell>
          <cell r="D21">
            <v>2243564</v>
          </cell>
          <cell r="E21">
            <v>3077593</v>
          </cell>
          <cell r="F21">
            <v>3077593</v>
          </cell>
          <cell r="G21">
            <v>3060333</v>
          </cell>
          <cell r="H21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</sheetData>
      <sheetData sheetId="2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</sheetData>
      <sheetData sheetId="3">
        <row r="10">
          <cell r="C10">
            <v>0</v>
          </cell>
          <cell r="D10">
            <v>2680200</v>
          </cell>
          <cell r="E10">
            <v>2680200</v>
          </cell>
          <cell r="F10">
            <v>2680197</v>
          </cell>
          <cell r="G10">
            <v>1031502</v>
          </cell>
          <cell r="H10">
            <v>3</v>
          </cell>
        </row>
      </sheetData>
      <sheetData sheetId="4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</sheetData>
      <sheetData sheetId="5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</sheetData>
      <sheetData sheetId="6" refreshError="1"/>
      <sheetData sheetId="7">
        <row r="10">
          <cell r="C10">
            <v>170734720</v>
          </cell>
          <cell r="D10">
            <v>26528661</v>
          </cell>
          <cell r="E10">
            <v>197263381</v>
          </cell>
          <cell r="F10">
            <v>197164425</v>
          </cell>
          <cell r="G10">
            <v>184172916</v>
          </cell>
          <cell r="H10">
            <v>98957</v>
          </cell>
        </row>
      </sheetData>
      <sheetData sheetId="8">
        <row r="10">
          <cell r="C10">
            <v>0</v>
          </cell>
          <cell r="D10">
            <v>2680200</v>
          </cell>
          <cell r="E10">
            <v>2680200</v>
          </cell>
          <cell r="F10">
            <v>2680197</v>
          </cell>
          <cell r="G10">
            <v>1031502</v>
          </cell>
          <cell r="H10">
            <v>3</v>
          </cell>
        </row>
      </sheetData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EA-LDF (1)"/>
      <sheetName val="ISEA-LDF (2)"/>
    </sheetNames>
    <sheetDataSet>
      <sheetData sheetId="0"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</sheetData>
      <sheetData sheetId="1"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3"/>
  <sheetViews>
    <sheetView view="pageBreakPreview" zoomScale="65" zoomScaleNormal="70" zoomScaleSheetLayoutView="65" zoomScalePageLayoutView="80" workbookViewId="0">
      <selection activeCell="G39" sqref="G39:H39"/>
    </sheetView>
  </sheetViews>
  <sheetFormatPr baseColWidth="10" defaultColWidth="11.44140625" defaultRowHeight="11.4"/>
  <cols>
    <col min="1" max="1" width="4.88671875" style="2" customWidth="1"/>
    <col min="2" max="2" width="32.6640625" style="1" customWidth="1"/>
    <col min="3" max="3" width="37.88671875" style="2" customWidth="1"/>
    <col min="4" max="5" width="25.6640625" style="2" customWidth="1"/>
    <col min="6" max="6" width="11" style="45" customWidth="1"/>
    <col min="7" max="7" width="32.6640625" style="2" customWidth="1"/>
    <col min="8" max="8" width="27.5546875" style="2" customWidth="1"/>
    <col min="9" max="10" width="25.6640625" style="2" customWidth="1"/>
    <col min="11" max="11" width="4.88671875" style="6" customWidth="1"/>
    <col min="12" max="12" width="1.6640625" style="3" customWidth="1"/>
    <col min="13" max="16384" width="11.44140625" style="2"/>
  </cols>
  <sheetData>
    <row r="1" spans="1:12" ht="20.100000000000001" customHeight="1">
      <c r="A1" s="76" t="s">
        <v>141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1"/>
    </row>
    <row r="2" spans="1:12" ht="20.100000000000001" customHeight="1">
      <c r="A2" s="76" t="s">
        <v>143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1"/>
    </row>
    <row r="3" spans="1:12" ht="20.100000000000001" customHeight="1">
      <c r="A3" s="76" t="s">
        <v>139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2" ht="20.100000000000001" customHeight="1">
      <c r="A4" s="76" t="s">
        <v>142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2" ht="20.100000000000001" customHeight="1">
      <c r="A5" s="77" t="s">
        <v>0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2" ht="20.100000000000001" customHeight="1">
      <c r="A6" s="78"/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2" ht="3" customHeight="1">
      <c r="A7" s="4"/>
      <c r="B7" s="4"/>
      <c r="C7" s="4"/>
      <c r="D7" s="4"/>
      <c r="E7" s="4"/>
      <c r="F7" s="5"/>
      <c r="G7" s="4"/>
      <c r="H7" s="4"/>
      <c r="I7" s="4"/>
      <c r="J7" s="4"/>
      <c r="K7" s="2"/>
      <c r="L7" s="1"/>
    </row>
    <row r="8" spans="1:12" ht="3" customHeight="1" thickBot="1">
      <c r="A8" s="4"/>
      <c r="B8" s="4"/>
      <c r="C8" s="4"/>
      <c r="D8" s="4"/>
      <c r="E8" s="4"/>
      <c r="F8" s="5"/>
      <c r="G8" s="4"/>
      <c r="H8" s="4"/>
      <c r="I8" s="4"/>
      <c r="J8" s="4"/>
    </row>
    <row r="9" spans="1:12" s="8" customFormat="1" ht="30" customHeight="1" thickBot="1">
      <c r="A9" s="80"/>
      <c r="B9" s="82" t="s">
        <v>1</v>
      </c>
      <c r="C9" s="82"/>
      <c r="D9" s="84" t="s">
        <v>2</v>
      </c>
      <c r="E9" s="85"/>
      <c r="F9" s="86"/>
      <c r="G9" s="82" t="s">
        <v>1</v>
      </c>
      <c r="H9" s="88"/>
      <c r="I9" s="71" t="s">
        <v>2</v>
      </c>
      <c r="J9" s="72"/>
      <c r="K9" s="73"/>
      <c r="L9" s="7"/>
    </row>
    <row r="10" spans="1:12" s="8" customFormat="1" ht="30" customHeight="1" thickBot="1">
      <c r="A10" s="81"/>
      <c r="B10" s="83"/>
      <c r="C10" s="83"/>
      <c r="D10" s="9">
        <v>2019</v>
      </c>
      <c r="E10" s="9">
        <v>2018</v>
      </c>
      <c r="F10" s="87"/>
      <c r="G10" s="83"/>
      <c r="H10" s="89"/>
      <c r="I10" s="9">
        <v>2019</v>
      </c>
      <c r="J10" s="74">
        <v>2018</v>
      </c>
      <c r="K10" s="75"/>
      <c r="L10" s="7"/>
    </row>
    <row r="11" spans="1:12" ht="3" customHeight="1">
      <c r="A11" s="10"/>
      <c r="B11" s="11"/>
      <c r="C11" s="11"/>
      <c r="D11" s="11"/>
      <c r="E11" s="11"/>
      <c r="F11" s="12"/>
      <c r="G11" s="11"/>
      <c r="H11" s="11"/>
      <c r="I11" s="11"/>
      <c r="J11" s="11"/>
      <c r="K11" s="13"/>
      <c r="L11" s="1"/>
    </row>
    <row r="12" spans="1:12" ht="15" customHeight="1">
      <c r="A12" s="14"/>
      <c r="B12" s="69" t="s">
        <v>3</v>
      </c>
      <c r="C12" s="69"/>
      <c r="D12" s="15"/>
      <c r="E12" s="16"/>
      <c r="F12" s="17"/>
      <c r="G12" s="69" t="s">
        <v>4</v>
      </c>
      <c r="H12" s="69"/>
      <c r="I12" s="18"/>
      <c r="J12" s="18"/>
      <c r="K12" s="19"/>
    </row>
    <row r="13" spans="1:12" ht="5.0999999999999996" customHeight="1">
      <c r="A13" s="14"/>
      <c r="B13" s="20"/>
      <c r="C13" s="18"/>
      <c r="D13" s="21"/>
      <c r="E13" s="21"/>
      <c r="F13" s="17"/>
      <c r="G13" s="20"/>
      <c r="H13" s="18"/>
      <c r="I13" s="22"/>
      <c r="J13" s="22"/>
      <c r="K13" s="19"/>
    </row>
    <row r="14" spans="1:12" ht="15" customHeight="1">
      <c r="A14" s="14"/>
      <c r="B14" s="65" t="s">
        <v>5</v>
      </c>
      <c r="C14" s="65"/>
      <c r="D14" s="21"/>
      <c r="E14" s="21"/>
      <c r="F14" s="17"/>
      <c r="G14" s="65" t="s">
        <v>6</v>
      </c>
      <c r="H14" s="65"/>
      <c r="I14" s="21"/>
      <c r="J14" s="21"/>
      <c r="K14" s="19"/>
    </row>
    <row r="15" spans="1:12" ht="5.0999999999999996" customHeight="1">
      <c r="A15" s="14"/>
      <c r="B15" s="23"/>
      <c r="C15" s="24"/>
      <c r="D15" s="21"/>
      <c r="E15" s="21"/>
      <c r="F15" s="17"/>
      <c r="G15" s="23"/>
      <c r="H15" s="24"/>
      <c r="I15" s="21"/>
      <c r="J15" s="21"/>
      <c r="K15" s="19"/>
    </row>
    <row r="16" spans="1:12" ht="15" customHeight="1">
      <c r="A16" s="56" t="s">
        <v>61</v>
      </c>
      <c r="B16" s="69" t="s">
        <v>7</v>
      </c>
      <c r="C16" s="69"/>
      <c r="D16" s="57">
        <f>SUM(D17:D23)</f>
        <v>10437181.23</v>
      </c>
      <c r="E16" s="57">
        <f>SUM(E17:E23)</f>
        <v>3673293.16</v>
      </c>
      <c r="F16" s="31" t="s">
        <v>61</v>
      </c>
      <c r="G16" s="69" t="s">
        <v>8</v>
      </c>
      <c r="H16" s="69"/>
      <c r="I16" s="57">
        <f>SUM(I17:I25)</f>
        <v>11922369.559999999</v>
      </c>
      <c r="J16" s="57">
        <f>SUM(J17:J25)</f>
        <v>7782415.3699999992</v>
      </c>
      <c r="K16" s="19"/>
    </row>
    <row r="17" spans="1:14" ht="15" customHeight="1">
      <c r="A17" s="52"/>
      <c r="B17" s="62" t="s">
        <v>63</v>
      </c>
      <c r="C17" s="62"/>
      <c r="D17" s="55">
        <v>0</v>
      </c>
      <c r="E17" s="55">
        <v>500</v>
      </c>
      <c r="F17" s="17"/>
      <c r="G17" s="62" t="s">
        <v>98</v>
      </c>
      <c r="H17" s="62"/>
      <c r="I17" s="55">
        <v>839810.17</v>
      </c>
      <c r="J17" s="55">
        <v>1319559.3999999999</v>
      </c>
      <c r="K17" s="19"/>
    </row>
    <row r="18" spans="1:14" ht="15" customHeight="1">
      <c r="A18" s="52"/>
      <c r="B18" s="62" t="s">
        <v>64</v>
      </c>
      <c r="C18" s="62"/>
      <c r="D18" s="55">
        <v>10437181.23</v>
      </c>
      <c r="E18" s="55">
        <v>3672789.16</v>
      </c>
      <c r="F18" s="17"/>
      <c r="G18" s="62" t="s">
        <v>99</v>
      </c>
      <c r="H18" s="62"/>
      <c r="I18" s="55">
        <v>6636952.25</v>
      </c>
      <c r="J18" s="55">
        <v>4346171.4400000004</v>
      </c>
      <c r="K18" s="19"/>
    </row>
    <row r="19" spans="1:14" ht="15" customHeight="1">
      <c r="A19" s="52"/>
      <c r="B19" s="62" t="s">
        <v>65</v>
      </c>
      <c r="C19" s="62"/>
      <c r="D19" s="55">
        <v>0</v>
      </c>
      <c r="E19" s="55">
        <v>0</v>
      </c>
      <c r="F19" s="17"/>
      <c r="G19" s="62" t="s">
        <v>100</v>
      </c>
      <c r="H19" s="62"/>
      <c r="I19" s="55">
        <v>0</v>
      </c>
      <c r="J19" s="55">
        <v>0</v>
      </c>
      <c r="K19" s="19"/>
    </row>
    <row r="20" spans="1:14" ht="15" customHeight="1">
      <c r="A20" s="52"/>
      <c r="B20" s="62" t="s">
        <v>66</v>
      </c>
      <c r="C20" s="62"/>
      <c r="D20" s="55">
        <v>0</v>
      </c>
      <c r="E20" s="55">
        <v>4</v>
      </c>
      <c r="F20" s="17"/>
      <c r="G20" s="62" t="s">
        <v>101</v>
      </c>
      <c r="H20" s="62"/>
      <c r="I20" s="55">
        <v>0</v>
      </c>
      <c r="J20" s="55">
        <v>0</v>
      </c>
      <c r="K20" s="19"/>
    </row>
    <row r="21" spans="1:14" ht="15" customHeight="1">
      <c r="A21" s="52"/>
      <c r="B21" s="62" t="s">
        <v>67</v>
      </c>
      <c r="C21" s="62"/>
      <c r="D21" s="55">
        <v>0</v>
      </c>
      <c r="E21" s="55">
        <v>0</v>
      </c>
      <c r="F21" s="17"/>
      <c r="G21" s="62" t="s">
        <v>102</v>
      </c>
      <c r="H21" s="62"/>
      <c r="I21" s="55">
        <v>2874520.59</v>
      </c>
      <c r="J21" s="55">
        <v>1772197.93</v>
      </c>
      <c r="K21" s="19"/>
    </row>
    <row r="22" spans="1:14" ht="15" customHeight="1">
      <c r="A22" s="52"/>
      <c r="B22" s="62" t="s">
        <v>68</v>
      </c>
      <c r="C22" s="62"/>
      <c r="D22" s="55">
        <v>0</v>
      </c>
      <c r="E22" s="55">
        <v>0</v>
      </c>
      <c r="F22" s="17"/>
      <c r="G22" s="62" t="s">
        <v>103</v>
      </c>
      <c r="H22" s="62"/>
      <c r="I22" s="55">
        <v>0</v>
      </c>
      <c r="J22" s="55">
        <v>0</v>
      </c>
      <c r="K22" s="19"/>
    </row>
    <row r="23" spans="1:14" ht="15" customHeight="1">
      <c r="A23" s="52"/>
      <c r="B23" s="62" t="s">
        <v>69</v>
      </c>
      <c r="C23" s="62"/>
      <c r="D23" s="55">
        <v>0</v>
      </c>
      <c r="E23" s="55">
        <v>0</v>
      </c>
      <c r="F23" s="17"/>
      <c r="G23" s="62" t="s">
        <v>104</v>
      </c>
      <c r="H23" s="62"/>
      <c r="I23" s="55">
        <v>811553.28000000003</v>
      </c>
      <c r="J23" s="59">
        <v>-439729.32</v>
      </c>
      <c r="K23" s="19"/>
    </row>
    <row r="24" spans="1:14" s="3" customFormat="1" ht="15" customHeight="1">
      <c r="A24" s="56" t="s">
        <v>62</v>
      </c>
      <c r="B24" s="69" t="s">
        <v>9</v>
      </c>
      <c r="C24" s="69"/>
      <c r="D24" s="57">
        <f>SUM(D25:D31)</f>
        <v>7374415.6200000001</v>
      </c>
      <c r="E24" s="57">
        <f>SUM(E25:E31)</f>
        <v>8331408.7800000003</v>
      </c>
      <c r="F24" s="17"/>
      <c r="G24" s="62" t="s">
        <v>105</v>
      </c>
      <c r="H24" s="62"/>
      <c r="I24" s="55">
        <v>0</v>
      </c>
      <c r="J24" s="55">
        <v>0</v>
      </c>
      <c r="K24" s="19"/>
      <c r="M24" s="2"/>
      <c r="N24" s="2"/>
    </row>
    <row r="25" spans="1:14" s="3" customFormat="1" ht="15" customHeight="1">
      <c r="A25" s="54"/>
      <c r="B25" s="62" t="s">
        <v>70</v>
      </c>
      <c r="C25" s="62"/>
      <c r="D25" s="55">
        <v>0</v>
      </c>
      <c r="E25" s="55">
        <v>0</v>
      </c>
      <c r="F25" s="17"/>
      <c r="G25" s="62" t="s">
        <v>106</v>
      </c>
      <c r="H25" s="62"/>
      <c r="I25" s="55">
        <v>759533.27</v>
      </c>
      <c r="J25" s="55">
        <v>784215.92</v>
      </c>
      <c r="K25" s="19"/>
      <c r="M25" s="2"/>
      <c r="N25" s="2"/>
    </row>
    <row r="26" spans="1:14" s="3" customFormat="1" ht="15" customHeight="1">
      <c r="A26" s="54"/>
      <c r="B26" s="62" t="s">
        <v>71</v>
      </c>
      <c r="C26" s="62"/>
      <c r="D26" s="55">
        <v>6593750.9100000001</v>
      </c>
      <c r="E26" s="55">
        <v>7324639.8799999999</v>
      </c>
      <c r="F26" s="31" t="s">
        <v>62</v>
      </c>
      <c r="G26" s="69" t="s">
        <v>10</v>
      </c>
      <c r="H26" s="69"/>
      <c r="I26" s="57">
        <f>SUM(I27:I29)</f>
        <v>0</v>
      </c>
      <c r="J26" s="57">
        <f>SUM(J27:J29)</f>
        <v>0</v>
      </c>
      <c r="K26" s="19"/>
      <c r="M26" s="2"/>
      <c r="N26" s="2"/>
    </row>
    <row r="27" spans="1:14" s="3" customFormat="1" ht="15" customHeight="1">
      <c r="A27" s="54"/>
      <c r="B27" s="62" t="s">
        <v>72</v>
      </c>
      <c r="C27" s="62"/>
      <c r="D27" s="55">
        <v>550480.47</v>
      </c>
      <c r="E27" s="55">
        <v>842080.24</v>
      </c>
      <c r="F27" s="17"/>
      <c r="G27" s="62" t="s">
        <v>108</v>
      </c>
      <c r="H27" s="62"/>
      <c r="I27" s="55">
        <v>0</v>
      </c>
      <c r="J27" s="55">
        <v>0</v>
      </c>
      <c r="K27" s="19"/>
      <c r="M27" s="2"/>
      <c r="N27" s="2"/>
    </row>
    <row r="28" spans="1:14" s="3" customFormat="1" ht="13.8">
      <c r="A28" s="54"/>
      <c r="B28" s="62" t="s">
        <v>73</v>
      </c>
      <c r="C28" s="62"/>
      <c r="D28" s="55">
        <v>0</v>
      </c>
      <c r="E28" s="55">
        <v>0</v>
      </c>
      <c r="F28" s="17"/>
      <c r="G28" s="62" t="s">
        <v>140</v>
      </c>
      <c r="H28" s="62"/>
      <c r="I28" s="55">
        <v>0</v>
      </c>
      <c r="J28" s="55">
        <v>0</v>
      </c>
      <c r="K28" s="19"/>
      <c r="M28" s="2"/>
      <c r="N28" s="2"/>
    </row>
    <row r="29" spans="1:14" s="3" customFormat="1" ht="15" customHeight="1">
      <c r="A29" s="54"/>
      <c r="B29" s="62" t="s">
        <v>74</v>
      </c>
      <c r="C29" s="62"/>
      <c r="D29" s="55">
        <v>25018</v>
      </c>
      <c r="E29" s="55">
        <v>14318</v>
      </c>
      <c r="F29" s="17"/>
      <c r="G29" s="62" t="s">
        <v>109</v>
      </c>
      <c r="H29" s="62"/>
      <c r="I29" s="55">
        <v>0</v>
      </c>
      <c r="J29" s="55">
        <v>0</v>
      </c>
      <c r="K29" s="19"/>
      <c r="M29" s="2"/>
      <c r="N29" s="2"/>
    </row>
    <row r="30" spans="1:14" s="3" customFormat="1" ht="15" customHeight="1">
      <c r="A30" s="54"/>
      <c r="B30" s="62" t="s">
        <v>75</v>
      </c>
      <c r="C30" s="62"/>
      <c r="D30" s="55">
        <v>113366.04</v>
      </c>
      <c r="E30" s="55">
        <v>115455.66</v>
      </c>
      <c r="F30" s="31" t="s">
        <v>88</v>
      </c>
      <c r="G30" s="69" t="s">
        <v>12</v>
      </c>
      <c r="H30" s="69"/>
      <c r="I30" s="57">
        <f>SUM(I31:I32)</f>
        <v>0</v>
      </c>
      <c r="J30" s="57">
        <f>SUM(J31:J32)</f>
        <v>0</v>
      </c>
      <c r="K30" s="19"/>
      <c r="M30" s="2"/>
      <c r="N30" s="2"/>
    </row>
    <row r="31" spans="1:14" s="3" customFormat="1" ht="15" customHeight="1">
      <c r="A31" s="54"/>
      <c r="B31" s="62" t="s">
        <v>76</v>
      </c>
      <c r="C31" s="62"/>
      <c r="D31" s="55">
        <v>91800.2</v>
      </c>
      <c r="E31" s="55">
        <v>34915</v>
      </c>
      <c r="F31" s="17"/>
      <c r="G31" s="62" t="s">
        <v>110</v>
      </c>
      <c r="H31" s="62"/>
      <c r="I31" s="55">
        <v>0</v>
      </c>
      <c r="J31" s="55">
        <v>0</v>
      </c>
      <c r="K31" s="19"/>
      <c r="M31" s="2"/>
      <c r="N31" s="2"/>
    </row>
    <row r="32" spans="1:14" s="3" customFormat="1" ht="15" customHeight="1">
      <c r="A32" s="56" t="s">
        <v>88</v>
      </c>
      <c r="B32" s="69" t="s">
        <v>11</v>
      </c>
      <c r="C32" s="69"/>
      <c r="D32" s="57">
        <f>SUM(D33:D37)</f>
        <v>169927.45</v>
      </c>
      <c r="E32" s="57">
        <f>SUM(E33:E37)</f>
        <v>303829.07</v>
      </c>
      <c r="F32" s="17"/>
      <c r="G32" s="62" t="s">
        <v>111</v>
      </c>
      <c r="H32" s="62"/>
      <c r="I32" s="55">
        <v>0</v>
      </c>
      <c r="J32" s="55">
        <v>0</v>
      </c>
      <c r="K32" s="19"/>
      <c r="M32" s="2"/>
      <c r="N32" s="2"/>
    </row>
    <row r="33" spans="1:14" s="3" customFormat="1" ht="25.5" customHeight="1">
      <c r="A33" s="54"/>
      <c r="B33" s="62" t="s">
        <v>77</v>
      </c>
      <c r="C33" s="62"/>
      <c r="D33" s="55">
        <v>169927.45</v>
      </c>
      <c r="E33" s="55">
        <v>303829.07</v>
      </c>
      <c r="F33" s="31" t="s">
        <v>87</v>
      </c>
      <c r="G33" s="69" t="s">
        <v>14</v>
      </c>
      <c r="H33" s="69"/>
      <c r="I33" s="57">
        <v>0</v>
      </c>
      <c r="J33" s="57">
        <v>0</v>
      </c>
      <c r="K33" s="19"/>
      <c r="M33" s="2"/>
      <c r="N33" s="2"/>
    </row>
    <row r="34" spans="1:14" s="3" customFormat="1" ht="15" customHeight="1">
      <c r="A34" s="54"/>
      <c r="B34" s="62" t="s">
        <v>78</v>
      </c>
      <c r="C34" s="62"/>
      <c r="D34" s="55">
        <v>0</v>
      </c>
      <c r="E34" s="55">
        <v>0</v>
      </c>
      <c r="F34" s="31" t="s">
        <v>89</v>
      </c>
      <c r="G34" s="69" t="s">
        <v>16</v>
      </c>
      <c r="H34" s="69"/>
      <c r="I34" s="57">
        <f>SUM(I35:I37)</f>
        <v>0</v>
      </c>
      <c r="J34" s="57">
        <f>SUM(J35:J37)</f>
        <v>0</v>
      </c>
      <c r="K34" s="19"/>
      <c r="M34" s="2"/>
      <c r="N34" s="2"/>
    </row>
    <row r="35" spans="1:14" s="3" customFormat="1" ht="15" customHeight="1">
      <c r="A35" s="54"/>
      <c r="B35" s="62" t="s">
        <v>79</v>
      </c>
      <c r="C35" s="62"/>
      <c r="D35" s="55">
        <v>0</v>
      </c>
      <c r="E35" s="55">
        <v>0</v>
      </c>
      <c r="F35" s="17"/>
      <c r="G35" s="62" t="s">
        <v>112</v>
      </c>
      <c r="H35" s="62"/>
      <c r="I35" s="55">
        <v>0</v>
      </c>
      <c r="J35" s="55">
        <v>0</v>
      </c>
      <c r="K35" s="19"/>
      <c r="M35" s="2"/>
      <c r="N35" s="2"/>
    </row>
    <row r="36" spans="1:14" s="3" customFormat="1" ht="15" customHeight="1">
      <c r="A36" s="54"/>
      <c r="B36" s="62" t="s">
        <v>80</v>
      </c>
      <c r="C36" s="62"/>
      <c r="D36" s="55">
        <v>0</v>
      </c>
      <c r="E36" s="55">
        <v>0</v>
      </c>
      <c r="F36" s="17"/>
      <c r="G36" s="62" t="s">
        <v>113</v>
      </c>
      <c r="H36" s="62"/>
      <c r="I36" s="55">
        <v>0</v>
      </c>
      <c r="J36" s="55">
        <v>0</v>
      </c>
      <c r="K36" s="19"/>
      <c r="M36" s="2"/>
      <c r="N36" s="2"/>
    </row>
    <row r="37" spans="1:14" s="3" customFormat="1" ht="15" customHeight="1">
      <c r="A37" s="54"/>
      <c r="B37" s="62" t="s">
        <v>81</v>
      </c>
      <c r="C37" s="62"/>
      <c r="D37" s="55">
        <v>0</v>
      </c>
      <c r="E37" s="55">
        <v>0</v>
      </c>
      <c r="F37" s="17"/>
      <c r="G37" s="62" t="s">
        <v>114</v>
      </c>
      <c r="H37" s="62"/>
      <c r="I37" s="55">
        <v>0</v>
      </c>
      <c r="J37" s="55">
        <v>0</v>
      </c>
      <c r="K37" s="19"/>
      <c r="M37" s="2"/>
      <c r="N37" s="2"/>
    </row>
    <row r="38" spans="1:14" s="3" customFormat="1" ht="15" customHeight="1">
      <c r="A38" s="56" t="s">
        <v>87</v>
      </c>
      <c r="B38" s="69" t="s">
        <v>13</v>
      </c>
      <c r="C38" s="69"/>
      <c r="D38" s="57">
        <f>SUM(D39:D43)</f>
        <v>0</v>
      </c>
      <c r="E38" s="57">
        <f>SUM(E39:E43)</f>
        <v>0</v>
      </c>
      <c r="F38" s="31" t="s">
        <v>90</v>
      </c>
      <c r="G38" s="69" t="s">
        <v>18</v>
      </c>
      <c r="H38" s="69"/>
      <c r="I38" s="57">
        <f>SUM(I39:I44)</f>
        <v>0</v>
      </c>
      <c r="J38" s="57">
        <f>SUM(J39:J44)</f>
        <v>0</v>
      </c>
      <c r="K38" s="19"/>
      <c r="M38" s="2"/>
      <c r="N38" s="2"/>
    </row>
    <row r="39" spans="1:14" s="3" customFormat="1" ht="15" customHeight="1">
      <c r="A39" s="54"/>
      <c r="B39" s="62" t="s">
        <v>82</v>
      </c>
      <c r="C39" s="62"/>
      <c r="D39" s="55">
        <v>0</v>
      </c>
      <c r="E39" s="55">
        <v>0</v>
      </c>
      <c r="F39" s="17"/>
      <c r="G39" s="62" t="s">
        <v>115</v>
      </c>
      <c r="H39" s="62"/>
      <c r="I39" s="55">
        <v>0</v>
      </c>
      <c r="J39" s="55">
        <v>0</v>
      </c>
      <c r="K39" s="19"/>
      <c r="M39" s="2"/>
      <c r="N39" s="2"/>
    </row>
    <row r="40" spans="1:14" s="3" customFormat="1" ht="15" customHeight="1">
      <c r="A40" s="54"/>
      <c r="B40" s="62" t="s">
        <v>83</v>
      </c>
      <c r="C40" s="62"/>
      <c r="D40" s="55">
        <v>0</v>
      </c>
      <c r="E40" s="55">
        <v>0</v>
      </c>
      <c r="F40" s="17"/>
      <c r="G40" s="62" t="s">
        <v>116</v>
      </c>
      <c r="H40" s="62"/>
      <c r="I40" s="55">
        <v>0</v>
      </c>
      <c r="J40" s="55">
        <v>0</v>
      </c>
      <c r="K40" s="19"/>
      <c r="M40" s="2"/>
      <c r="N40" s="2"/>
    </row>
    <row r="41" spans="1:14" s="3" customFormat="1" ht="15" customHeight="1">
      <c r="A41" s="54"/>
      <c r="B41" s="62" t="s">
        <v>84</v>
      </c>
      <c r="C41" s="62"/>
      <c r="D41" s="55">
        <v>0</v>
      </c>
      <c r="E41" s="55">
        <v>0</v>
      </c>
      <c r="F41" s="17"/>
      <c r="G41" s="62" t="s">
        <v>117</v>
      </c>
      <c r="H41" s="62"/>
      <c r="I41" s="55">
        <v>0</v>
      </c>
      <c r="J41" s="55">
        <v>0</v>
      </c>
      <c r="K41" s="19"/>
      <c r="M41" s="2"/>
      <c r="N41" s="2"/>
    </row>
    <row r="42" spans="1:14" s="3" customFormat="1" ht="15" customHeight="1">
      <c r="A42" s="54"/>
      <c r="B42" s="62" t="s">
        <v>85</v>
      </c>
      <c r="C42" s="62"/>
      <c r="D42" s="55">
        <v>0</v>
      </c>
      <c r="E42" s="55">
        <v>0</v>
      </c>
      <c r="F42" s="17"/>
      <c r="G42" s="62" t="s">
        <v>118</v>
      </c>
      <c r="H42" s="62"/>
      <c r="I42" s="55">
        <v>0</v>
      </c>
      <c r="J42" s="55">
        <v>0</v>
      </c>
      <c r="K42" s="19"/>
      <c r="M42" s="2"/>
      <c r="N42" s="2"/>
    </row>
    <row r="43" spans="1:14" s="3" customFormat="1" ht="15" customHeight="1">
      <c r="A43" s="54"/>
      <c r="B43" s="62" t="s">
        <v>86</v>
      </c>
      <c r="C43" s="62"/>
      <c r="D43" s="55">
        <v>0</v>
      </c>
      <c r="E43" s="55">
        <v>0</v>
      </c>
      <c r="F43" s="17"/>
      <c r="G43" s="62" t="s">
        <v>119</v>
      </c>
      <c r="H43" s="62"/>
      <c r="I43" s="55">
        <v>0</v>
      </c>
      <c r="J43" s="55">
        <v>0</v>
      </c>
      <c r="K43" s="19"/>
      <c r="M43" s="2"/>
      <c r="N43" s="2"/>
    </row>
    <row r="44" spans="1:14" s="3" customFormat="1" ht="15" customHeight="1">
      <c r="A44" s="56" t="s">
        <v>89</v>
      </c>
      <c r="B44" s="69" t="s">
        <v>15</v>
      </c>
      <c r="C44" s="69"/>
      <c r="D44" s="57">
        <v>0</v>
      </c>
      <c r="E44" s="57">
        <v>0</v>
      </c>
      <c r="F44" s="17"/>
      <c r="G44" s="62" t="s">
        <v>120</v>
      </c>
      <c r="H44" s="62"/>
      <c r="I44" s="55">
        <v>0</v>
      </c>
      <c r="J44" s="55">
        <v>0</v>
      </c>
      <c r="K44" s="19"/>
      <c r="M44" s="2"/>
      <c r="N44" s="2"/>
    </row>
    <row r="45" spans="1:14" s="3" customFormat="1" ht="15.9" customHeight="1">
      <c r="A45" s="56" t="s">
        <v>90</v>
      </c>
      <c r="B45" s="69" t="s">
        <v>17</v>
      </c>
      <c r="C45" s="69"/>
      <c r="D45" s="57">
        <f>SUM(D46:D47)</f>
        <v>0</v>
      </c>
      <c r="E45" s="57">
        <f>SUM(E46:E47)</f>
        <v>0</v>
      </c>
      <c r="F45" s="31" t="s">
        <v>91</v>
      </c>
      <c r="G45" s="69" t="s">
        <v>20</v>
      </c>
      <c r="H45" s="69"/>
      <c r="I45" s="57">
        <f>SUM(I46:I48)</f>
        <v>4639346.46</v>
      </c>
      <c r="J45" s="57">
        <f>SUM(J46:J48)</f>
        <v>3179012.28</v>
      </c>
      <c r="K45" s="19"/>
      <c r="M45" s="2"/>
      <c r="N45" s="2"/>
    </row>
    <row r="46" spans="1:14" s="3" customFormat="1" ht="15" customHeight="1">
      <c r="A46" s="54"/>
      <c r="B46" s="62" t="s">
        <v>92</v>
      </c>
      <c r="C46" s="62"/>
      <c r="D46" s="55">
        <v>0</v>
      </c>
      <c r="E46" s="55">
        <v>0</v>
      </c>
      <c r="F46" s="17"/>
      <c r="G46" s="62" t="s">
        <v>121</v>
      </c>
      <c r="H46" s="62"/>
      <c r="I46" s="55">
        <v>0</v>
      </c>
      <c r="J46" s="55">
        <v>0</v>
      </c>
      <c r="K46" s="19"/>
      <c r="M46" s="2"/>
      <c r="N46" s="2"/>
    </row>
    <row r="47" spans="1:14" s="3" customFormat="1" ht="15" customHeight="1">
      <c r="A47" s="54"/>
      <c r="B47" s="62" t="s">
        <v>93</v>
      </c>
      <c r="C47" s="62"/>
      <c r="D47" s="55">
        <v>0</v>
      </c>
      <c r="E47" s="55">
        <v>0</v>
      </c>
      <c r="F47" s="17"/>
      <c r="G47" s="62" t="s">
        <v>122</v>
      </c>
      <c r="H47" s="62"/>
      <c r="I47" s="55">
        <v>0</v>
      </c>
      <c r="J47" s="55">
        <v>0</v>
      </c>
      <c r="K47" s="19"/>
      <c r="M47" s="2"/>
      <c r="N47" s="2"/>
    </row>
    <row r="48" spans="1:14" s="3" customFormat="1" ht="15" customHeight="1">
      <c r="A48" s="56" t="s">
        <v>91</v>
      </c>
      <c r="B48" s="69" t="s">
        <v>19</v>
      </c>
      <c r="C48" s="69"/>
      <c r="D48" s="25">
        <f>SUM(D49:D52)</f>
        <v>0</v>
      </c>
      <c r="E48" s="25">
        <f>SUM(E49:E52)</f>
        <v>0</v>
      </c>
      <c r="F48" s="17"/>
      <c r="G48" s="62" t="s">
        <v>123</v>
      </c>
      <c r="H48" s="62"/>
      <c r="I48" s="55">
        <v>4639346.46</v>
      </c>
      <c r="J48" s="55">
        <v>3179012.28</v>
      </c>
      <c r="K48" s="19"/>
      <c r="M48" s="2"/>
      <c r="N48" s="2"/>
    </row>
    <row r="49" spans="1:14" s="3" customFormat="1" ht="15" customHeight="1">
      <c r="A49" s="54"/>
      <c r="B49" s="62" t="s">
        <v>94</v>
      </c>
      <c r="C49" s="62"/>
      <c r="D49" s="55">
        <v>0</v>
      </c>
      <c r="E49" s="55">
        <v>0</v>
      </c>
      <c r="F49" s="31" t="s">
        <v>107</v>
      </c>
      <c r="G49" s="69" t="s">
        <v>21</v>
      </c>
      <c r="H49" s="69"/>
      <c r="I49" s="57">
        <f>SUM(I50:I52)</f>
        <v>53869.95</v>
      </c>
      <c r="J49" s="57">
        <f>SUM(J50:J52)</f>
        <v>83810.02</v>
      </c>
      <c r="K49" s="19"/>
      <c r="M49" s="2"/>
      <c r="N49" s="2"/>
    </row>
    <row r="50" spans="1:14" s="3" customFormat="1" ht="15" customHeight="1">
      <c r="A50" s="54"/>
      <c r="B50" s="62" t="s">
        <v>95</v>
      </c>
      <c r="C50" s="62"/>
      <c r="D50" s="55">
        <v>0</v>
      </c>
      <c r="E50" s="55">
        <v>0</v>
      </c>
      <c r="F50" s="17"/>
      <c r="G50" s="62" t="s">
        <v>124</v>
      </c>
      <c r="H50" s="62"/>
      <c r="I50" s="55">
        <v>54532.63</v>
      </c>
      <c r="J50" s="55">
        <v>83810.02</v>
      </c>
      <c r="K50" s="19"/>
      <c r="M50" s="2"/>
      <c r="N50" s="2"/>
    </row>
    <row r="51" spans="1:14" s="3" customFormat="1" ht="15" customHeight="1">
      <c r="A51" s="54"/>
      <c r="B51" s="62" t="s">
        <v>96</v>
      </c>
      <c r="C51" s="62"/>
      <c r="D51" s="55">
        <v>0</v>
      </c>
      <c r="E51" s="55">
        <v>0</v>
      </c>
      <c r="F51" s="17"/>
      <c r="G51" s="62" t="s">
        <v>125</v>
      </c>
      <c r="H51" s="62"/>
      <c r="I51" s="55">
        <v>0</v>
      </c>
      <c r="J51" s="55">
        <v>0</v>
      </c>
      <c r="K51" s="19"/>
      <c r="M51" s="2"/>
      <c r="N51" s="2"/>
    </row>
    <row r="52" spans="1:14" s="3" customFormat="1" ht="15" customHeight="1">
      <c r="A52" s="54"/>
      <c r="B52" s="62" t="s">
        <v>97</v>
      </c>
      <c r="C52" s="62"/>
      <c r="D52" s="55">
        <v>0</v>
      </c>
      <c r="E52" s="55">
        <v>0</v>
      </c>
      <c r="F52" s="17"/>
      <c r="G52" s="62" t="s">
        <v>126</v>
      </c>
      <c r="H52" s="62"/>
      <c r="I52" s="60">
        <v>-662.68</v>
      </c>
      <c r="J52" s="55">
        <v>0</v>
      </c>
      <c r="K52" s="19"/>
      <c r="M52" s="2"/>
      <c r="N52" s="2"/>
    </row>
    <row r="53" spans="1:14" s="3" customFormat="1" ht="8.1" customHeight="1">
      <c r="A53" s="14"/>
      <c r="B53" s="26"/>
      <c r="C53" s="27"/>
      <c r="D53" s="28"/>
      <c r="E53" s="28"/>
      <c r="F53" s="31"/>
      <c r="G53" s="20"/>
      <c r="H53" s="18"/>
      <c r="I53" s="32"/>
      <c r="J53" s="32"/>
      <c r="K53" s="19"/>
      <c r="M53" s="2"/>
      <c r="N53" s="2"/>
    </row>
    <row r="54" spans="1:14" s="3" customFormat="1" ht="15" customHeight="1">
      <c r="A54" s="56" t="s">
        <v>127</v>
      </c>
      <c r="B54" s="65" t="s">
        <v>22</v>
      </c>
      <c r="C54" s="65"/>
      <c r="D54" s="30">
        <f>D16+D24+D32+D38+D44+D45+D48</f>
        <v>17981524.300000001</v>
      </c>
      <c r="E54" s="30">
        <f>E16+E24+E32+E38+E44+E45+E48</f>
        <v>12308531.010000002</v>
      </c>
      <c r="F54" s="31" t="s">
        <v>128</v>
      </c>
      <c r="G54" s="65" t="s">
        <v>23</v>
      </c>
      <c r="H54" s="65"/>
      <c r="I54" s="30">
        <f>I16+I26+I30+I33+I34+I38+I45+I49</f>
        <v>16615585.969999999</v>
      </c>
      <c r="J54" s="30">
        <f>J16+J26+J30+J33+J34+J38+J45+J49</f>
        <v>11045237.669999998</v>
      </c>
      <c r="K54" s="19"/>
      <c r="M54" s="2"/>
      <c r="N54" s="2"/>
    </row>
    <row r="55" spans="1:14" s="3" customFormat="1" ht="8.1" customHeight="1">
      <c r="A55" s="29"/>
      <c r="B55" s="20"/>
      <c r="C55" s="33"/>
      <c r="D55" s="32"/>
      <c r="E55" s="32"/>
      <c r="F55" s="17"/>
      <c r="G55" s="34"/>
      <c r="H55" s="27"/>
      <c r="I55" s="28"/>
      <c r="J55" s="28"/>
      <c r="K55" s="19"/>
      <c r="M55" s="2"/>
      <c r="N55" s="2"/>
    </row>
    <row r="56" spans="1:14" ht="15" customHeight="1">
      <c r="A56" s="58"/>
      <c r="B56" s="65" t="s">
        <v>24</v>
      </c>
      <c r="C56" s="65"/>
      <c r="D56" s="21"/>
      <c r="E56" s="21"/>
      <c r="F56" s="17"/>
      <c r="G56" s="65" t="s">
        <v>25</v>
      </c>
      <c r="H56" s="65"/>
      <c r="I56" s="21"/>
      <c r="J56" s="21"/>
      <c r="K56" s="19"/>
    </row>
    <row r="57" spans="1:14" ht="15" customHeight="1">
      <c r="A57" s="54" t="s">
        <v>61</v>
      </c>
      <c r="B57" s="68" t="s">
        <v>26</v>
      </c>
      <c r="C57" s="68"/>
      <c r="D57" s="25">
        <v>0</v>
      </c>
      <c r="E57" s="25">
        <v>0</v>
      </c>
      <c r="F57" s="17" t="s">
        <v>61</v>
      </c>
      <c r="G57" s="68" t="s">
        <v>27</v>
      </c>
      <c r="H57" s="68"/>
      <c r="I57" s="25">
        <v>0</v>
      </c>
      <c r="J57" s="25">
        <v>0</v>
      </c>
      <c r="K57" s="19"/>
      <c r="N57" s="37"/>
    </row>
    <row r="58" spans="1:14" ht="15" customHeight="1">
      <c r="A58" s="54" t="s">
        <v>62</v>
      </c>
      <c r="B58" s="68" t="s">
        <v>28</v>
      </c>
      <c r="C58" s="68"/>
      <c r="D58" s="25">
        <v>168280.06</v>
      </c>
      <c r="E58" s="25">
        <v>168280.06</v>
      </c>
      <c r="F58" s="17" t="s">
        <v>62</v>
      </c>
      <c r="G58" s="68" t="s">
        <v>29</v>
      </c>
      <c r="H58" s="68"/>
      <c r="I58" s="25">
        <v>0</v>
      </c>
      <c r="J58" s="25">
        <v>0</v>
      </c>
      <c r="K58" s="19"/>
    </row>
    <row r="59" spans="1:14" ht="15" customHeight="1">
      <c r="A59" s="54" t="s">
        <v>88</v>
      </c>
      <c r="B59" s="68" t="s">
        <v>30</v>
      </c>
      <c r="C59" s="68"/>
      <c r="D59" s="25">
        <v>208282871.03999999</v>
      </c>
      <c r="E59" s="25">
        <v>186975533.03999999</v>
      </c>
      <c r="F59" s="17" t="s">
        <v>88</v>
      </c>
      <c r="G59" s="68" t="s">
        <v>31</v>
      </c>
      <c r="H59" s="68"/>
      <c r="I59" s="25">
        <v>0</v>
      </c>
      <c r="J59" s="25">
        <v>0</v>
      </c>
      <c r="K59" s="19"/>
    </row>
    <row r="60" spans="1:14" ht="15" customHeight="1">
      <c r="A60" s="54" t="s">
        <v>87</v>
      </c>
      <c r="B60" s="68" t="s">
        <v>32</v>
      </c>
      <c r="C60" s="68"/>
      <c r="D60" s="25">
        <v>15887742.640000001</v>
      </c>
      <c r="E60" s="25">
        <v>12828914.25</v>
      </c>
      <c r="F60" s="17" t="s">
        <v>87</v>
      </c>
      <c r="G60" s="68" t="s">
        <v>33</v>
      </c>
      <c r="H60" s="68"/>
      <c r="I60" s="25">
        <v>0</v>
      </c>
      <c r="J60" s="25">
        <v>0</v>
      </c>
      <c r="K60" s="19"/>
    </row>
    <row r="61" spans="1:14" ht="15" customHeight="1">
      <c r="A61" s="54" t="s">
        <v>89</v>
      </c>
      <c r="B61" s="68" t="s">
        <v>34</v>
      </c>
      <c r="C61" s="68"/>
      <c r="D61" s="25">
        <v>4234708.76</v>
      </c>
      <c r="E61" s="25">
        <v>4215944.53</v>
      </c>
      <c r="F61" s="17" t="s">
        <v>89</v>
      </c>
      <c r="G61" s="68" t="s">
        <v>35</v>
      </c>
      <c r="H61" s="68"/>
      <c r="I61" s="25">
        <v>0</v>
      </c>
      <c r="J61" s="25">
        <v>0</v>
      </c>
      <c r="K61" s="19"/>
    </row>
    <row r="62" spans="1:14" ht="15" customHeight="1">
      <c r="A62" s="54" t="s">
        <v>90</v>
      </c>
      <c r="B62" s="68" t="s">
        <v>36</v>
      </c>
      <c r="C62" s="68"/>
      <c r="D62" s="59">
        <v>-2970785.79</v>
      </c>
      <c r="E62" s="59">
        <v>-1351162.32</v>
      </c>
      <c r="F62" s="17" t="s">
        <v>90</v>
      </c>
      <c r="G62" s="68" t="s">
        <v>37</v>
      </c>
      <c r="H62" s="68"/>
      <c r="I62" s="25">
        <v>0</v>
      </c>
      <c r="J62" s="25">
        <v>0</v>
      </c>
      <c r="K62" s="19"/>
    </row>
    <row r="63" spans="1:14" ht="15" customHeight="1">
      <c r="A63" s="54" t="s">
        <v>91</v>
      </c>
      <c r="B63" s="68" t="s">
        <v>38</v>
      </c>
      <c r="C63" s="68"/>
      <c r="D63" s="25">
        <v>0</v>
      </c>
      <c r="E63" s="25">
        <v>0</v>
      </c>
      <c r="F63" s="17"/>
      <c r="G63" s="26"/>
      <c r="H63" s="27"/>
      <c r="I63" s="28"/>
      <c r="J63" s="28"/>
      <c r="K63" s="19"/>
    </row>
    <row r="64" spans="1:14" ht="15" customHeight="1">
      <c r="A64" s="54" t="s">
        <v>107</v>
      </c>
      <c r="B64" s="68" t="s">
        <v>39</v>
      </c>
      <c r="C64" s="68"/>
      <c r="D64" s="25">
        <v>0</v>
      </c>
      <c r="E64" s="25">
        <v>0</v>
      </c>
      <c r="F64" s="31" t="s">
        <v>132</v>
      </c>
      <c r="G64" s="65" t="s">
        <v>40</v>
      </c>
      <c r="H64" s="65"/>
      <c r="I64" s="30">
        <f>SUM(I57:I62)</f>
        <v>0</v>
      </c>
      <c r="J64" s="30">
        <f>SUM(J57:J62)</f>
        <v>0</v>
      </c>
      <c r="K64" s="19"/>
    </row>
    <row r="65" spans="1:14" ht="15" customHeight="1">
      <c r="A65" s="54" t="s">
        <v>129</v>
      </c>
      <c r="B65" s="68" t="s">
        <v>41</v>
      </c>
      <c r="C65" s="68"/>
      <c r="D65" s="25">
        <v>0</v>
      </c>
      <c r="E65" s="25">
        <v>0</v>
      </c>
      <c r="F65" s="17"/>
      <c r="G65" s="20"/>
      <c r="H65" s="33"/>
      <c r="I65" s="32"/>
      <c r="J65" s="32"/>
      <c r="K65" s="19"/>
    </row>
    <row r="66" spans="1:14" ht="15" customHeight="1">
      <c r="A66" s="14"/>
      <c r="B66" s="26"/>
      <c r="C66" s="27"/>
      <c r="D66" s="28"/>
      <c r="E66" s="28"/>
      <c r="F66" s="31" t="s">
        <v>133</v>
      </c>
      <c r="G66" s="65" t="s">
        <v>42</v>
      </c>
      <c r="H66" s="65"/>
      <c r="I66" s="30">
        <f>I54+I64</f>
        <v>16615585.969999999</v>
      </c>
      <c r="J66" s="30">
        <f>J54+J64</f>
        <v>11045237.669999998</v>
      </c>
      <c r="K66" s="19"/>
    </row>
    <row r="67" spans="1:14" ht="15" customHeight="1">
      <c r="A67" s="56" t="s">
        <v>130</v>
      </c>
      <c r="B67" s="65" t="s">
        <v>43</v>
      </c>
      <c r="C67" s="65"/>
      <c r="D67" s="30">
        <f>SUM(D57:D65)</f>
        <v>225602816.71000001</v>
      </c>
      <c r="E67" s="30">
        <f>SUM(E57:E65)</f>
        <v>202837509.56</v>
      </c>
      <c r="F67" s="31"/>
      <c r="G67" s="20"/>
      <c r="H67" s="35"/>
      <c r="I67" s="32"/>
      <c r="J67" s="32"/>
      <c r="K67" s="19"/>
    </row>
    <row r="68" spans="1:14" ht="15" customHeight="1">
      <c r="A68" s="14"/>
      <c r="B68" s="26"/>
      <c r="C68" s="20"/>
      <c r="D68" s="28"/>
      <c r="E68" s="28"/>
      <c r="F68" s="17"/>
      <c r="G68" s="69" t="s">
        <v>44</v>
      </c>
      <c r="H68" s="69"/>
      <c r="I68" s="28"/>
      <c r="J68" s="28"/>
      <c r="K68" s="19"/>
    </row>
    <row r="69" spans="1:14" ht="15" customHeight="1">
      <c r="A69" s="56" t="s">
        <v>131</v>
      </c>
      <c r="B69" s="65" t="s">
        <v>45</v>
      </c>
      <c r="C69" s="65"/>
      <c r="D69" s="30">
        <f>D54+D67</f>
        <v>243584341.01000002</v>
      </c>
      <c r="E69" s="30">
        <f>E54+E67</f>
        <v>215146040.56999999</v>
      </c>
      <c r="F69" s="17"/>
      <c r="G69" s="20"/>
      <c r="H69" s="35"/>
      <c r="I69" s="28"/>
      <c r="J69" s="28"/>
      <c r="K69" s="19"/>
    </row>
    <row r="70" spans="1:14" ht="15" customHeight="1">
      <c r="A70" s="14"/>
      <c r="B70" s="26"/>
      <c r="C70" s="26"/>
      <c r="D70" s="28"/>
      <c r="E70" s="28"/>
      <c r="F70" s="31" t="s">
        <v>134</v>
      </c>
      <c r="G70" s="65" t="s">
        <v>46</v>
      </c>
      <c r="H70" s="65"/>
      <c r="I70" s="30">
        <f>SUM(I72:I74)</f>
        <v>122724162</v>
      </c>
      <c r="J70" s="30">
        <f>SUM(J72:J74)</f>
        <v>101416824</v>
      </c>
      <c r="K70" s="19"/>
    </row>
    <row r="71" spans="1:14" s="6" customFormat="1" ht="8.1" customHeight="1">
      <c r="A71" s="14"/>
      <c r="B71" s="26"/>
      <c r="C71" s="26"/>
      <c r="D71" s="28"/>
      <c r="E71" s="28"/>
      <c r="F71" s="17"/>
      <c r="G71" s="26"/>
      <c r="H71" s="16"/>
      <c r="I71" s="28"/>
      <c r="J71" s="28"/>
      <c r="K71" s="19"/>
      <c r="L71" s="3"/>
      <c r="M71" s="2"/>
      <c r="N71" s="2"/>
    </row>
    <row r="72" spans="1:14" s="6" customFormat="1" ht="15" customHeight="1">
      <c r="A72" s="14"/>
      <c r="B72" s="26"/>
      <c r="C72" s="26"/>
      <c r="D72" s="28"/>
      <c r="E72" s="28"/>
      <c r="F72" s="17" t="s">
        <v>61</v>
      </c>
      <c r="G72" s="68" t="s">
        <v>47</v>
      </c>
      <c r="H72" s="68"/>
      <c r="I72" s="25">
        <v>0</v>
      </c>
      <c r="J72" s="25">
        <v>0</v>
      </c>
      <c r="K72" s="19"/>
      <c r="L72" s="3"/>
      <c r="M72" s="2"/>
      <c r="N72" s="2"/>
    </row>
    <row r="73" spans="1:14" s="6" customFormat="1" ht="15" customHeight="1">
      <c r="A73" s="14"/>
      <c r="B73" s="26"/>
      <c r="C73" s="70"/>
      <c r="D73" s="70"/>
      <c r="E73" s="28"/>
      <c r="F73" s="17" t="s">
        <v>62</v>
      </c>
      <c r="G73" s="68" t="s">
        <v>48</v>
      </c>
      <c r="H73" s="68"/>
      <c r="I73" s="25">
        <v>122724162</v>
      </c>
      <c r="J73" s="25">
        <v>101416824</v>
      </c>
      <c r="K73" s="19"/>
      <c r="L73" s="3"/>
      <c r="M73" s="2"/>
      <c r="N73" s="2"/>
    </row>
    <row r="74" spans="1:14" s="6" customFormat="1" ht="15" customHeight="1">
      <c r="A74" s="14"/>
      <c r="B74" s="26"/>
      <c r="C74" s="70"/>
      <c r="D74" s="70"/>
      <c r="E74" s="28"/>
      <c r="F74" s="17" t="s">
        <v>88</v>
      </c>
      <c r="G74" s="68" t="s">
        <v>49</v>
      </c>
      <c r="H74" s="68"/>
      <c r="I74" s="25">
        <v>0</v>
      </c>
      <c r="J74" s="25">
        <v>0</v>
      </c>
      <c r="K74" s="19"/>
      <c r="L74" s="3"/>
      <c r="M74" s="2"/>
      <c r="N74" s="2"/>
    </row>
    <row r="75" spans="1:14" s="6" customFormat="1" ht="8.1" customHeight="1">
      <c r="A75" s="14"/>
      <c r="B75" s="26"/>
      <c r="C75" s="70"/>
      <c r="D75" s="70"/>
      <c r="E75" s="28"/>
      <c r="F75" s="17"/>
      <c r="G75" s="26"/>
      <c r="H75" s="16"/>
      <c r="I75" s="28"/>
      <c r="J75" s="28"/>
      <c r="K75" s="19"/>
      <c r="L75" s="3"/>
      <c r="M75" s="2"/>
      <c r="N75" s="2"/>
    </row>
    <row r="76" spans="1:14" s="6" customFormat="1" ht="20.100000000000001" customHeight="1">
      <c r="A76" s="14"/>
      <c r="B76" s="26"/>
      <c r="C76" s="70"/>
      <c r="D76" s="70"/>
      <c r="E76" s="28"/>
      <c r="F76" s="31" t="s">
        <v>135</v>
      </c>
      <c r="G76" s="65" t="s">
        <v>50</v>
      </c>
      <c r="H76" s="65"/>
      <c r="I76" s="30">
        <f>SUM(I78:I82)</f>
        <v>104244593.33</v>
      </c>
      <c r="J76" s="30">
        <f>SUM(J78:J82)</f>
        <v>102683979.26000001</v>
      </c>
      <c r="K76" s="19"/>
      <c r="L76" s="3"/>
      <c r="M76" s="2"/>
      <c r="N76" s="2"/>
    </row>
    <row r="77" spans="1:14" ht="8.1" customHeight="1">
      <c r="A77" s="14"/>
      <c r="B77" s="26"/>
      <c r="C77" s="70"/>
      <c r="D77" s="70"/>
      <c r="E77" s="28"/>
      <c r="F77" s="17"/>
      <c r="G77" s="20"/>
      <c r="H77" s="16"/>
      <c r="I77" s="36"/>
      <c r="J77" s="36"/>
      <c r="K77" s="19"/>
    </row>
    <row r="78" spans="1:14" ht="13.8">
      <c r="A78" s="14"/>
      <c r="B78" s="26"/>
      <c r="C78" s="70"/>
      <c r="D78" s="70"/>
      <c r="E78" s="28"/>
      <c r="F78" s="17" t="s">
        <v>61</v>
      </c>
      <c r="G78" s="68" t="s">
        <v>51</v>
      </c>
      <c r="H78" s="68"/>
      <c r="I78" s="25">
        <v>1560510.48</v>
      </c>
      <c r="J78" s="25">
        <v>1861938.71</v>
      </c>
      <c r="K78" s="19"/>
    </row>
    <row r="79" spans="1:14" ht="13.8">
      <c r="A79" s="14"/>
      <c r="B79" s="26"/>
      <c r="C79" s="70"/>
      <c r="D79" s="70"/>
      <c r="E79" s="28"/>
      <c r="F79" s="17" t="s">
        <v>62</v>
      </c>
      <c r="G79" s="68" t="s">
        <v>52</v>
      </c>
      <c r="H79" s="68"/>
      <c r="I79" s="25">
        <v>102449888.89</v>
      </c>
      <c r="J79" s="25">
        <v>100587950.18000001</v>
      </c>
      <c r="K79" s="19"/>
    </row>
    <row r="80" spans="1:14" s="6" customFormat="1" ht="13.8">
      <c r="A80" s="14"/>
      <c r="B80" s="26"/>
      <c r="C80" s="70"/>
      <c r="D80" s="70"/>
      <c r="E80" s="28"/>
      <c r="F80" s="17" t="s">
        <v>88</v>
      </c>
      <c r="G80" s="68" t="s">
        <v>53</v>
      </c>
      <c r="H80" s="68"/>
      <c r="I80" s="25">
        <v>0</v>
      </c>
      <c r="J80" s="25">
        <v>0</v>
      </c>
      <c r="K80" s="19"/>
      <c r="L80" s="3"/>
      <c r="M80" s="2"/>
      <c r="N80" s="2"/>
    </row>
    <row r="81" spans="1:14" s="6" customFormat="1" ht="13.8">
      <c r="A81" s="14"/>
      <c r="B81" s="26"/>
      <c r="C81" s="26"/>
      <c r="D81" s="28"/>
      <c r="E81" s="28"/>
      <c r="F81" s="17" t="s">
        <v>87</v>
      </c>
      <c r="G81" s="68" t="s">
        <v>54</v>
      </c>
      <c r="H81" s="68"/>
      <c r="I81" s="25">
        <v>0</v>
      </c>
      <c r="J81" s="25">
        <v>0</v>
      </c>
      <c r="K81" s="19"/>
      <c r="L81" s="3"/>
      <c r="M81" s="2"/>
      <c r="N81" s="2"/>
    </row>
    <row r="82" spans="1:14" s="6" customFormat="1" ht="13.8">
      <c r="A82" s="14"/>
      <c r="B82" s="26"/>
      <c r="C82" s="26"/>
      <c r="D82" s="28"/>
      <c r="E82" s="28"/>
      <c r="F82" s="17" t="s">
        <v>89</v>
      </c>
      <c r="G82" s="68" t="s">
        <v>55</v>
      </c>
      <c r="H82" s="68"/>
      <c r="I82" s="25">
        <v>234193.96</v>
      </c>
      <c r="J82" s="25">
        <v>234090.37</v>
      </c>
      <c r="K82" s="19"/>
      <c r="L82" s="3"/>
      <c r="M82" s="2"/>
      <c r="N82" s="2"/>
    </row>
    <row r="83" spans="1:14" s="6" customFormat="1" ht="8.1" customHeight="1">
      <c r="A83" s="14"/>
      <c r="B83" s="26"/>
      <c r="C83" s="26"/>
      <c r="D83" s="28"/>
      <c r="E83" s="28"/>
      <c r="F83" s="17"/>
      <c r="G83" s="26"/>
      <c r="H83" s="16"/>
      <c r="I83" s="28"/>
      <c r="J83" s="28"/>
      <c r="K83" s="19"/>
      <c r="L83" s="3"/>
      <c r="M83" s="2"/>
      <c r="N83" s="2"/>
    </row>
    <row r="84" spans="1:14" ht="13.8">
      <c r="A84" s="14"/>
      <c r="B84" s="26"/>
      <c r="C84" s="26"/>
      <c r="D84" s="28"/>
      <c r="E84" s="28"/>
      <c r="F84" s="31" t="s">
        <v>136</v>
      </c>
      <c r="G84" s="65" t="s">
        <v>56</v>
      </c>
      <c r="H84" s="65"/>
      <c r="I84" s="30">
        <f>SUM(I86:I87)</f>
        <v>0</v>
      </c>
      <c r="J84" s="30">
        <f>SUM(J86:J87)</f>
        <v>0</v>
      </c>
      <c r="K84" s="19"/>
    </row>
    <row r="85" spans="1:14" ht="8.1" customHeight="1">
      <c r="A85" s="14"/>
      <c r="B85" s="26"/>
      <c r="C85" s="26"/>
      <c r="D85" s="28"/>
      <c r="E85" s="28"/>
      <c r="F85" s="17"/>
      <c r="G85" s="26"/>
      <c r="H85" s="16"/>
      <c r="I85" s="28"/>
      <c r="J85" s="28"/>
      <c r="K85" s="19"/>
    </row>
    <row r="86" spans="1:14" ht="13.8">
      <c r="A86" s="14"/>
      <c r="B86" s="26"/>
      <c r="C86" s="26"/>
      <c r="D86" s="28"/>
      <c r="E86" s="28"/>
      <c r="F86" s="17" t="s">
        <v>61</v>
      </c>
      <c r="G86" s="68" t="s">
        <v>57</v>
      </c>
      <c r="H86" s="68"/>
      <c r="I86" s="25">
        <v>0</v>
      </c>
      <c r="J86" s="25">
        <v>0</v>
      </c>
      <c r="K86" s="19"/>
    </row>
    <row r="87" spans="1:14" ht="13.8">
      <c r="A87" s="14"/>
      <c r="B87" s="26"/>
      <c r="C87" s="26"/>
      <c r="D87" s="28"/>
      <c r="E87" s="28"/>
      <c r="F87" s="17" t="s">
        <v>62</v>
      </c>
      <c r="G87" s="68" t="s">
        <v>58</v>
      </c>
      <c r="H87" s="68"/>
      <c r="I87" s="25">
        <v>0</v>
      </c>
      <c r="J87" s="25">
        <v>0</v>
      </c>
      <c r="K87" s="19"/>
    </row>
    <row r="88" spans="1:14" ht="8.1" customHeight="1">
      <c r="A88" s="14"/>
      <c r="B88" s="26"/>
      <c r="C88" s="26"/>
      <c r="D88" s="28"/>
      <c r="E88" s="28"/>
      <c r="F88" s="17"/>
      <c r="G88" s="26"/>
      <c r="H88" s="38"/>
      <c r="I88" s="28"/>
      <c r="J88" s="28"/>
      <c r="K88" s="19"/>
    </row>
    <row r="89" spans="1:14" ht="13.8">
      <c r="A89" s="14"/>
      <c r="B89" s="26"/>
      <c r="C89" s="26"/>
      <c r="D89" s="28"/>
      <c r="E89" s="28"/>
      <c r="F89" s="31" t="s">
        <v>137</v>
      </c>
      <c r="G89" s="65" t="s">
        <v>59</v>
      </c>
      <c r="H89" s="65"/>
      <c r="I89" s="30">
        <f>I70+I76+I84</f>
        <v>226968755.32999998</v>
      </c>
      <c r="J89" s="30">
        <f>J70+J76+J84</f>
        <v>204100803.25999999</v>
      </c>
      <c r="K89" s="19"/>
    </row>
    <row r="90" spans="1:14" ht="8.1" customHeight="1">
      <c r="A90" s="14"/>
      <c r="B90" s="26"/>
      <c r="C90" s="26"/>
      <c r="D90" s="28"/>
      <c r="E90" s="28"/>
      <c r="F90" s="17"/>
      <c r="G90" s="26"/>
      <c r="H90" s="16"/>
      <c r="I90" s="28"/>
      <c r="J90" s="28"/>
      <c r="K90" s="19"/>
    </row>
    <row r="91" spans="1:14" ht="13.8">
      <c r="A91" s="14"/>
      <c r="B91" s="26"/>
      <c r="C91" s="26"/>
      <c r="D91" s="28"/>
      <c r="E91" s="28"/>
      <c r="F91" s="17" t="s">
        <v>138</v>
      </c>
      <c r="G91" s="65" t="s">
        <v>60</v>
      </c>
      <c r="H91" s="65"/>
      <c r="I91" s="30">
        <f>I66+I89</f>
        <v>243584341.29999998</v>
      </c>
      <c r="J91" s="30">
        <f>J66+J89</f>
        <v>215146040.92999998</v>
      </c>
      <c r="K91" s="19"/>
    </row>
    <row r="92" spans="1:14" ht="8.1" customHeight="1" thickBot="1">
      <c r="A92" s="39"/>
      <c r="B92" s="40"/>
      <c r="C92" s="40"/>
      <c r="D92" s="40"/>
      <c r="E92" s="40"/>
      <c r="F92" s="41"/>
      <c r="G92" s="40"/>
      <c r="H92" s="40"/>
      <c r="I92" s="40"/>
      <c r="J92" s="40"/>
      <c r="K92" s="42"/>
    </row>
    <row r="93" spans="1:14" ht="15" customHeight="1">
      <c r="B93" s="53"/>
      <c r="C93" s="53"/>
      <c r="D93" s="53"/>
      <c r="E93" s="53"/>
      <c r="F93" s="53"/>
      <c r="G93" s="53"/>
      <c r="H93" s="53"/>
      <c r="I93" s="53"/>
      <c r="J93" s="53"/>
    </row>
    <row r="94" spans="1:14">
      <c r="B94" s="43"/>
      <c r="C94" s="66"/>
      <c r="D94" s="66"/>
      <c r="E94" s="44"/>
      <c r="G94" s="67"/>
      <c r="H94" s="67"/>
      <c r="I94" s="44"/>
      <c r="J94" s="44"/>
    </row>
    <row r="95" spans="1:14" ht="12">
      <c r="B95" s="46"/>
      <c r="C95" s="64"/>
      <c r="D95" s="64"/>
      <c r="E95" s="44"/>
      <c r="F95" s="47"/>
      <c r="G95" s="64"/>
      <c r="H95" s="64"/>
      <c r="I95" s="48"/>
      <c r="J95" s="44"/>
    </row>
    <row r="96" spans="1:14" ht="12">
      <c r="B96" s="49"/>
      <c r="C96" s="63"/>
      <c r="D96" s="63"/>
      <c r="E96" s="50"/>
      <c r="F96" s="47"/>
      <c r="G96" s="63"/>
      <c r="H96" s="63"/>
      <c r="I96" s="48"/>
      <c r="J96" s="44"/>
    </row>
    <row r="100" spans="3:10">
      <c r="C100" s="64"/>
      <c r="D100" s="64"/>
      <c r="G100" s="64"/>
      <c r="H100" s="64"/>
    </row>
    <row r="101" spans="3:10">
      <c r="C101" s="63"/>
      <c r="D101" s="63"/>
      <c r="G101" s="63"/>
      <c r="H101" s="63"/>
    </row>
    <row r="102" spans="3:10" ht="13.8">
      <c r="F102" s="51"/>
    </row>
    <row r="103" spans="3:10">
      <c r="I103" s="37"/>
      <c r="J103" s="37"/>
    </row>
  </sheetData>
  <mergeCells count="141">
    <mergeCell ref="I9:K9"/>
    <mergeCell ref="J10:K10"/>
    <mergeCell ref="B12:C12"/>
    <mergeCell ref="G12:H12"/>
    <mergeCell ref="B14:C14"/>
    <mergeCell ref="G14:H14"/>
    <mergeCell ref="A1:K1"/>
    <mergeCell ref="A3:K3"/>
    <mergeCell ref="A4:K4"/>
    <mergeCell ref="A5:K5"/>
    <mergeCell ref="A6:K6"/>
    <mergeCell ref="A9:A10"/>
    <mergeCell ref="B9:C10"/>
    <mergeCell ref="D9:E9"/>
    <mergeCell ref="F9:F10"/>
    <mergeCell ref="G9:H10"/>
    <mergeCell ref="A2:K2"/>
    <mergeCell ref="B16:C16"/>
    <mergeCell ref="G16:H16"/>
    <mergeCell ref="B24:C24"/>
    <mergeCell ref="G26:H26"/>
    <mergeCell ref="B32:C32"/>
    <mergeCell ref="G30:H30"/>
    <mergeCell ref="B17:C17"/>
    <mergeCell ref="B18:C18"/>
    <mergeCell ref="B19:C19"/>
    <mergeCell ref="B20:C20"/>
    <mergeCell ref="B30:C30"/>
    <mergeCell ref="B31:C31"/>
    <mergeCell ref="B21:C21"/>
    <mergeCell ref="B22:C22"/>
    <mergeCell ref="B23:C23"/>
    <mergeCell ref="B25:C25"/>
    <mergeCell ref="B26:C26"/>
    <mergeCell ref="B27:C27"/>
    <mergeCell ref="G27:H27"/>
    <mergeCell ref="G28:H28"/>
    <mergeCell ref="G29:H29"/>
    <mergeCell ref="G31:H31"/>
    <mergeCell ref="G32:H32"/>
    <mergeCell ref="G17:H17"/>
    <mergeCell ref="B38:C38"/>
    <mergeCell ref="G33:H33"/>
    <mergeCell ref="B44:C44"/>
    <mergeCell ref="G34:H34"/>
    <mergeCell ref="B45:C45"/>
    <mergeCell ref="G38:H38"/>
    <mergeCell ref="B35:C35"/>
    <mergeCell ref="B36:C36"/>
    <mergeCell ref="B37:C37"/>
    <mergeCell ref="B39:C39"/>
    <mergeCell ref="B33:C33"/>
    <mergeCell ref="B34:C34"/>
    <mergeCell ref="G35:H35"/>
    <mergeCell ref="B41:C41"/>
    <mergeCell ref="B42:C42"/>
    <mergeCell ref="B43:C43"/>
    <mergeCell ref="G43:H43"/>
    <mergeCell ref="G44:H44"/>
    <mergeCell ref="B40:C40"/>
    <mergeCell ref="G36:H36"/>
    <mergeCell ref="G37:H37"/>
    <mergeCell ref="G39:H39"/>
    <mergeCell ref="G40:H40"/>
    <mergeCell ref="G41:H41"/>
    <mergeCell ref="B48:C48"/>
    <mergeCell ref="G45:H45"/>
    <mergeCell ref="G49:H49"/>
    <mergeCell ref="B54:C54"/>
    <mergeCell ref="G54:H54"/>
    <mergeCell ref="B56:C56"/>
    <mergeCell ref="G56:H56"/>
    <mergeCell ref="B49:C49"/>
    <mergeCell ref="B50:C50"/>
    <mergeCell ref="B51:C51"/>
    <mergeCell ref="B52:C52"/>
    <mergeCell ref="B46:C46"/>
    <mergeCell ref="B47:C47"/>
    <mergeCell ref="G51:H51"/>
    <mergeCell ref="G52:H52"/>
    <mergeCell ref="G46:H46"/>
    <mergeCell ref="G47:H47"/>
    <mergeCell ref="G48:H48"/>
    <mergeCell ref="B60:C60"/>
    <mergeCell ref="G60:H60"/>
    <mergeCell ref="B61:C61"/>
    <mergeCell ref="G61:H61"/>
    <mergeCell ref="B62:C62"/>
    <mergeCell ref="G62:H62"/>
    <mergeCell ref="B57:C57"/>
    <mergeCell ref="G57:H57"/>
    <mergeCell ref="B58:C58"/>
    <mergeCell ref="G58:H58"/>
    <mergeCell ref="B59:C59"/>
    <mergeCell ref="G59:H59"/>
    <mergeCell ref="G72:H72"/>
    <mergeCell ref="C73:D80"/>
    <mergeCell ref="G73:H73"/>
    <mergeCell ref="G74:H74"/>
    <mergeCell ref="G76:H76"/>
    <mergeCell ref="G78:H78"/>
    <mergeCell ref="G79:H79"/>
    <mergeCell ref="B63:C63"/>
    <mergeCell ref="B64:C64"/>
    <mergeCell ref="G64:H64"/>
    <mergeCell ref="B65:C65"/>
    <mergeCell ref="G66:H66"/>
    <mergeCell ref="B67:C67"/>
    <mergeCell ref="B28:C28"/>
    <mergeCell ref="B29:C29"/>
    <mergeCell ref="C96:D96"/>
    <mergeCell ref="G96:H96"/>
    <mergeCell ref="C100:D100"/>
    <mergeCell ref="G100:H100"/>
    <mergeCell ref="C101:D101"/>
    <mergeCell ref="G101:H101"/>
    <mergeCell ref="G89:H89"/>
    <mergeCell ref="G91:H91"/>
    <mergeCell ref="C94:D94"/>
    <mergeCell ref="G94:H94"/>
    <mergeCell ref="C95:D95"/>
    <mergeCell ref="G95:H95"/>
    <mergeCell ref="G80:H80"/>
    <mergeCell ref="G81:H81"/>
    <mergeCell ref="G82:H82"/>
    <mergeCell ref="G84:H84"/>
    <mergeCell ref="G86:H86"/>
    <mergeCell ref="G87:H87"/>
    <mergeCell ref="G68:H68"/>
    <mergeCell ref="B69:C69"/>
    <mergeCell ref="G70:H70"/>
    <mergeCell ref="G50:H50"/>
    <mergeCell ref="G42:H42"/>
    <mergeCell ref="G18:H18"/>
    <mergeCell ref="G19:H19"/>
    <mergeCell ref="G20:H20"/>
    <mergeCell ref="G21:H21"/>
    <mergeCell ref="G22:H22"/>
    <mergeCell ref="G23:H23"/>
    <mergeCell ref="G24:H24"/>
    <mergeCell ref="G25:H25"/>
  </mergeCells>
  <conditionalFormatting sqref="C73:D80">
    <cfRule type="expression" dxfId="1" priority="17">
      <formula>$E$69&lt;&gt;$J$91</formula>
    </cfRule>
    <cfRule type="expression" dxfId="0" priority="18">
      <formula>$D$69&lt;&gt;$I$91</formula>
    </cfRule>
  </conditionalFormatting>
  <printOptions horizontalCentered="1"/>
  <pageMargins left="0.59055118110236227" right="0.19685039370078741" top="0.59055118110236227" bottom="0.19685039370078741" header="0" footer="0"/>
  <pageSetup scale="41" orientation="landscape" horizontalDpi="300" verticalDpi="300" r:id="rId1"/>
  <headerFooter>
    <oddFooter>&amp;CLDF/ 1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6E1E6-2DB2-48DE-BF8D-52469899046D}">
  <dimension ref="A1:H34"/>
  <sheetViews>
    <sheetView workbookViewId="0">
      <selection sqref="A1:H34"/>
    </sheetView>
  </sheetViews>
  <sheetFormatPr baseColWidth="10" defaultRowHeight="14.4"/>
  <cols>
    <col min="1" max="1" width="4.5546875" customWidth="1"/>
    <col min="2" max="2" width="57.33203125" customWidth="1"/>
    <col min="3" max="8" width="12.6640625" customWidth="1"/>
  </cols>
  <sheetData>
    <row r="1" spans="1:8">
      <c r="A1" s="345" t="s">
        <v>141</v>
      </c>
      <c r="B1" s="346"/>
      <c r="C1" s="346"/>
      <c r="D1" s="346"/>
      <c r="E1" s="346"/>
      <c r="F1" s="346"/>
      <c r="G1" s="346"/>
      <c r="H1" s="347"/>
    </row>
    <row r="2" spans="1:8">
      <c r="A2" s="348" t="s">
        <v>143</v>
      </c>
      <c r="B2" s="349"/>
      <c r="C2" s="349"/>
      <c r="D2" s="349"/>
      <c r="E2" s="349"/>
      <c r="F2" s="349"/>
      <c r="G2" s="349"/>
      <c r="H2" s="350"/>
    </row>
    <row r="3" spans="1:8">
      <c r="A3" s="348" t="s">
        <v>328</v>
      </c>
      <c r="B3" s="349"/>
      <c r="C3" s="349"/>
      <c r="D3" s="349"/>
      <c r="E3" s="349"/>
      <c r="F3" s="349"/>
      <c r="G3" s="349"/>
      <c r="H3" s="350"/>
    </row>
    <row r="4" spans="1:8">
      <c r="A4" s="348" t="s">
        <v>329</v>
      </c>
      <c r="B4" s="349"/>
      <c r="C4" s="349"/>
      <c r="D4" s="349"/>
      <c r="E4" s="349"/>
      <c r="F4" s="349"/>
      <c r="G4" s="349"/>
      <c r="H4" s="350"/>
    </row>
    <row r="5" spans="1:8" ht="15" thickBot="1">
      <c r="A5" s="351" t="s">
        <v>173</v>
      </c>
      <c r="B5" s="351"/>
      <c r="C5" s="351"/>
      <c r="D5" s="351"/>
      <c r="E5" s="351"/>
      <c r="F5" s="351"/>
      <c r="G5" s="351"/>
      <c r="H5" s="351"/>
    </row>
    <row r="6" spans="1:8" ht="15" thickBot="1">
      <c r="A6" s="351" t="s">
        <v>330</v>
      </c>
      <c r="B6" s="351"/>
      <c r="C6" s="351"/>
      <c r="D6" s="351"/>
      <c r="E6" s="351"/>
      <c r="F6" s="351"/>
      <c r="G6" s="351"/>
      <c r="H6" s="351"/>
    </row>
    <row r="7" spans="1:8" ht="15" thickBot="1">
      <c r="A7" s="353" t="s">
        <v>225</v>
      </c>
      <c r="B7" s="353"/>
      <c r="C7" s="354" t="s">
        <v>331</v>
      </c>
      <c r="D7" s="354"/>
      <c r="E7" s="354"/>
      <c r="F7" s="354"/>
      <c r="G7" s="354"/>
      <c r="H7" s="354" t="s">
        <v>332</v>
      </c>
    </row>
    <row r="8" spans="1:8" ht="21" thickBot="1">
      <c r="A8" s="353"/>
      <c r="B8" s="353"/>
      <c r="C8" s="355" t="s">
        <v>226</v>
      </c>
      <c r="D8" s="355" t="s">
        <v>333</v>
      </c>
      <c r="E8" s="355" t="s">
        <v>257</v>
      </c>
      <c r="F8" s="355" t="s">
        <v>210</v>
      </c>
      <c r="G8" s="355" t="s">
        <v>227</v>
      </c>
      <c r="H8" s="354"/>
    </row>
    <row r="9" spans="1:8">
      <c r="A9" s="356"/>
      <c r="B9" s="356"/>
      <c r="C9" s="357">
        <v>1</v>
      </c>
      <c r="D9" s="357">
        <v>2</v>
      </c>
      <c r="E9" s="357" t="s">
        <v>334</v>
      </c>
      <c r="F9" s="357">
        <v>4</v>
      </c>
      <c r="G9" s="357">
        <v>5</v>
      </c>
      <c r="H9" s="357" t="s">
        <v>335</v>
      </c>
    </row>
    <row r="10" spans="1:8">
      <c r="A10" s="305"/>
      <c r="B10" s="359"/>
      <c r="C10" s="358"/>
      <c r="D10" s="358"/>
      <c r="E10" s="358"/>
      <c r="F10" s="358"/>
      <c r="G10" s="358"/>
      <c r="H10" s="358"/>
    </row>
    <row r="11" spans="1:8">
      <c r="A11" s="298" t="s">
        <v>391</v>
      </c>
      <c r="B11" s="299"/>
      <c r="C11" s="358">
        <f t="shared" ref="C11:H11" si="0">SUM(C12:C18)</f>
        <v>0</v>
      </c>
      <c r="D11" s="358">
        <f t="shared" si="0"/>
        <v>0</v>
      </c>
      <c r="E11" s="358">
        <f t="shared" si="0"/>
        <v>0</v>
      </c>
      <c r="F11" s="358">
        <f t="shared" si="0"/>
        <v>0</v>
      </c>
      <c r="G11" s="358">
        <f t="shared" si="0"/>
        <v>0</v>
      </c>
      <c r="H11" s="358">
        <f t="shared" si="0"/>
        <v>0</v>
      </c>
    </row>
    <row r="12" spans="1:8">
      <c r="A12" s="305"/>
      <c r="B12" s="359" t="s">
        <v>392</v>
      </c>
      <c r="C12" s="250">
        <v>0</v>
      </c>
      <c r="D12" s="250">
        <v>0</v>
      </c>
      <c r="E12" s="250">
        <f>C12+D12</f>
        <v>0</v>
      </c>
      <c r="F12" s="250">
        <v>0</v>
      </c>
      <c r="G12" s="250">
        <v>0</v>
      </c>
      <c r="H12" s="250">
        <f>E12-F12</f>
        <v>0</v>
      </c>
    </row>
    <row r="13" spans="1:8">
      <c r="A13" s="305"/>
      <c r="B13" s="359" t="s">
        <v>393</v>
      </c>
      <c r="C13" s="250">
        <v>0</v>
      </c>
      <c r="D13" s="250">
        <v>0</v>
      </c>
      <c r="E13" s="250">
        <f t="shared" ref="E13:E18" si="1">C13+D13</f>
        <v>0</v>
      </c>
      <c r="F13" s="250">
        <v>0</v>
      </c>
      <c r="G13" s="250">
        <v>0</v>
      </c>
      <c r="H13" s="250">
        <f t="shared" ref="H13:H18" si="2">E13-F13</f>
        <v>0</v>
      </c>
    </row>
    <row r="14" spans="1:8">
      <c r="A14" s="305"/>
      <c r="B14" s="359" t="s">
        <v>394</v>
      </c>
      <c r="C14" s="250">
        <v>0</v>
      </c>
      <c r="D14" s="250">
        <v>0</v>
      </c>
      <c r="E14" s="250">
        <f t="shared" si="1"/>
        <v>0</v>
      </c>
      <c r="F14" s="250">
        <v>0</v>
      </c>
      <c r="G14" s="250">
        <v>0</v>
      </c>
      <c r="H14" s="250">
        <f t="shared" si="2"/>
        <v>0</v>
      </c>
    </row>
    <row r="15" spans="1:8">
      <c r="A15" s="305"/>
      <c r="B15" s="359" t="s">
        <v>395</v>
      </c>
      <c r="C15" s="250">
        <v>0</v>
      </c>
      <c r="D15" s="250">
        <v>0</v>
      </c>
      <c r="E15" s="250">
        <f t="shared" si="1"/>
        <v>0</v>
      </c>
      <c r="F15" s="250">
        <v>0</v>
      </c>
      <c r="G15" s="250">
        <v>0</v>
      </c>
      <c r="H15" s="250">
        <f t="shared" si="2"/>
        <v>0</v>
      </c>
    </row>
    <row r="16" spans="1:8" ht="20.399999999999999">
      <c r="A16" s="305"/>
      <c r="B16" s="359" t="s">
        <v>396</v>
      </c>
      <c r="C16" s="250">
        <v>0</v>
      </c>
      <c r="D16" s="250">
        <v>0</v>
      </c>
      <c r="E16" s="250">
        <f t="shared" si="1"/>
        <v>0</v>
      </c>
      <c r="F16" s="250">
        <v>0</v>
      </c>
      <c r="G16" s="250">
        <v>0</v>
      </c>
      <c r="H16" s="250">
        <f t="shared" si="2"/>
        <v>0</v>
      </c>
    </row>
    <row r="17" spans="1:8">
      <c r="A17" s="305"/>
      <c r="B17" s="359" t="s">
        <v>397</v>
      </c>
      <c r="C17" s="250">
        <v>0</v>
      </c>
      <c r="D17" s="250">
        <v>0</v>
      </c>
      <c r="E17" s="250">
        <f t="shared" si="1"/>
        <v>0</v>
      </c>
      <c r="F17" s="250">
        <v>0</v>
      </c>
      <c r="G17" s="250">
        <v>0</v>
      </c>
      <c r="H17" s="250">
        <f t="shared" si="2"/>
        <v>0</v>
      </c>
    </row>
    <row r="18" spans="1:8">
      <c r="A18" s="363"/>
      <c r="B18" s="364" t="s">
        <v>398</v>
      </c>
      <c r="C18" s="250">
        <v>0</v>
      </c>
      <c r="D18" s="250">
        <v>0</v>
      </c>
      <c r="E18" s="250">
        <f t="shared" si="1"/>
        <v>0</v>
      </c>
      <c r="F18" s="250">
        <v>0</v>
      </c>
      <c r="G18" s="250">
        <v>0</v>
      </c>
      <c r="H18" s="250">
        <f t="shared" si="2"/>
        <v>0</v>
      </c>
    </row>
    <row r="19" spans="1:8">
      <c r="A19" s="298" t="s">
        <v>399</v>
      </c>
      <c r="B19" s="299"/>
      <c r="C19" s="358">
        <f t="shared" ref="C19:H19" si="3">SUM(C20:C22)</f>
        <v>0</v>
      </c>
      <c r="D19" s="358">
        <f t="shared" si="3"/>
        <v>0</v>
      </c>
      <c r="E19" s="358">
        <f t="shared" si="3"/>
        <v>0</v>
      </c>
      <c r="F19" s="358">
        <f t="shared" si="3"/>
        <v>0</v>
      </c>
      <c r="G19" s="358">
        <f t="shared" si="3"/>
        <v>0</v>
      </c>
      <c r="H19" s="358">
        <f t="shared" si="3"/>
        <v>0</v>
      </c>
    </row>
    <row r="20" spans="1:8">
      <c r="A20" s="305"/>
      <c r="B20" s="359" t="s">
        <v>400</v>
      </c>
      <c r="C20" s="250">
        <v>0</v>
      </c>
      <c r="D20" s="250">
        <v>0</v>
      </c>
      <c r="E20" s="250">
        <f>C20+D20</f>
        <v>0</v>
      </c>
      <c r="F20" s="250">
        <v>0</v>
      </c>
      <c r="G20" s="250">
        <v>0</v>
      </c>
      <c r="H20" s="250">
        <f>E20-F20</f>
        <v>0</v>
      </c>
    </row>
    <row r="21" spans="1:8">
      <c r="A21" s="305"/>
      <c r="B21" s="359" t="s">
        <v>401</v>
      </c>
      <c r="C21" s="250">
        <v>0</v>
      </c>
      <c r="D21" s="250">
        <v>0</v>
      </c>
      <c r="E21" s="250">
        <f t="shared" ref="E21:E22" si="4">C21+D21</f>
        <v>0</v>
      </c>
      <c r="F21" s="250">
        <v>0</v>
      </c>
      <c r="G21" s="250">
        <v>0</v>
      </c>
      <c r="H21" s="250">
        <f t="shared" ref="H21:H22" si="5">E21-F21</f>
        <v>0</v>
      </c>
    </row>
    <row r="22" spans="1:8">
      <c r="A22" s="363"/>
      <c r="B22" s="364" t="s">
        <v>402</v>
      </c>
      <c r="C22" s="250">
        <v>0</v>
      </c>
      <c r="D22" s="250">
        <v>0</v>
      </c>
      <c r="E22" s="250">
        <f t="shared" si="4"/>
        <v>0</v>
      </c>
      <c r="F22" s="250">
        <v>0</v>
      </c>
      <c r="G22" s="250">
        <v>0</v>
      </c>
      <c r="H22" s="250">
        <f t="shared" si="5"/>
        <v>0</v>
      </c>
    </row>
    <row r="23" spans="1:8">
      <c r="A23" s="298" t="s">
        <v>403</v>
      </c>
      <c r="B23" s="299"/>
      <c r="C23" s="358">
        <f t="shared" ref="C23:H23" si="6">SUM(C24:C30)</f>
        <v>0</v>
      </c>
      <c r="D23" s="358">
        <f t="shared" si="6"/>
        <v>0</v>
      </c>
      <c r="E23" s="358">
        <f t="shared" si="6"/>
        <v>0</v>
      </c>
      <c r="F23" s="358">
        <f t="shared" si="6"/>
        <v>0</v>
      </c>
      <c r="G23" s="358">
        <f t="shared" si="6"/>
        <v>0</v>
      </c>
      <c r="H23" s="358">
        <f t="shared" si="6"/>
        <v>0</v>
      </c>
    </row>
    <row r="24" spans="1:8">
      <c r="A24" s="305"/>
      <c r="B24" s="359" t="s">
        <v>404</v>
      </c>
      <c r="C24" s="250">
        <v>0</v>
      </c>
      <c r="D24" s="250">
        <v>0</v>
      </c>
      <c r="E24" s="250">
        <f>C24+D24</f>
        <v>0</v>
      </c>
      <c r="F24" s="250">
        <v>0</v>
      </c>
      <c r="G24" s="250">
        <v>0</v>
      </c>
      <c r="H24" s="250">
        <f>E24-F24</f>
        <v>0</v>
      </c>
    </row>
    <row r="25" spans="1:8">
      <c r="A25" s="305"/>
      <c r="B25" s="359" t="s">
        <v>405</v>
      </c>
      <c r="C25" s="250">
        <v>0</v>
      </c>
      <c r="D25" s="250">
        <v>0</v>
      </c>
      <c r="E25" s="250">
        <f t="shared" ref="E25:E30" si="7">C25+D25</f>
        <v>0</v>
      </c>
      <c r="F25" s="250">
        <v>0</v>
      </c>
      <c r="G25" s="250">
        <v>0</v>
      </c>
      <c r="H25" s="250">
        <f t="shared" ref="H25:H30" si="8">E25-F25</f>
        <v>0</v>
      </c>
    </row>
    <row r="26" spans="1:8">
      <c r="A26" s="305"/>
      <c r="B26" s="359" t="s">
        <v>406</v>
      </c>
      <c r="C26" s="250">
        <v>0</v>
      </c>
      <c r="D26" s="250">
        <v>0</v>
      </c>
      <c r="E26" s="250">
        <f t="shared" si="7"/>
        <v>0</v>
      </c>
      <c r="F26" s="250">
        <v>0</v>
      </c>
      <c r="G26" s="250">
        <v>0</v>
      </c>
      <c r="H26" s="250">
        <f t="shared" si="8"/>
        <v>0</v>
      </c>
    </row>
    <row r="27" spans="1:8">
      <c r="A27" s="305"/>
      <c r="B27" s="359" t="s">
        <v>407</v>
      </c>
      <c r="C27" s="250">
        <v>0</v>
      </c>
      <c r="D27" s="250">
        <v>0</v>
      </c>
      <c r="E27" s="250">
        <f t="shared" si="7"/>
        <v>0</v>
      </c>
      <c r="F27" s="250">
        <v>0</v>
      </c>
      <c r="G27" s="250">
        <v>0</v>
      </c>
      <c r="H27" s="250">
        <f t="shared" si="8"/>
        <v>0</v>
      </c>
    </row>
    <row r="28" spans="1:8">
      <c r="A28" s="305"/>
      <c r="B28" s="359" t="s">
        <v>408</v>
      </c>
      <c r="C28" s="250">
        <v>0</v>
      </c>
      <c r="D28" s="250">
        <v>0</v>
      </c>
      <c r="E28" s="250">
        <f t="shared" si="7"/>
        <v>0</v>
      </c>
      <c r="F28" s="250">
        <v>0</v>
      </c>
      <c r="G28" s="250">
        <v>0</v>
      </c>
      <c r="H28" s="250">
        <f t="shared" si="8"/>
        <v>0</v>
      </c>
    </row>
    <row r="29" spans="1:8">
      <c r="A29" s="305"/>
      <c r="B29" s="359" t="s">
        <v>409</v>
      </c>
      <c r="C29" s="250">
        <v>0</v>
      </c>
      <c r="D29" s="250">
        <v>0</v>
      </c>
      <c r="E29" s="250">
        <f t="shared" si="7"/>
        <v>0</v>
      </c>
      <c r="F29" s="250">
        <v>0</v>
      </c>
      <c r="G29" s="250">
        <v>0</v>
      </c>
      <c r="H29" s="250">
        <f t="shared" si="8"/>
        <v>0</v>
      </c>
    </row>
    <row r="30" spans="1:8">
      <c r="A30" s="305"/>
      <c r="B30" s="359" t="s">
        <v>410</v>
      </c>
      <c r="C30" s="250">
        <v>0</v>
      </c>
      <c r="D30" s="250">
        <v>0</v>
      </c>
      <c r="E30" s="250">
        <f t="shared" si="7"/>
        <v>0</v>
      </c>
      <c r="F30" s="250">
        <v>0</v>
      </c>
      <c r="G30" s="250">
        <v>0</v>
      </c>
      <c r="H30" s="250">
        <f t="shared" si="8"/>
        <v>0</v>
      </c>
    </row>
    <row r="31" spans="1:8">
      <c r="A31" s="305"/>
      <c r="B31" s="359"/>
      <c r="C31" s="358"/>
      <c r="D31" s="358"/>
      <c r="E31" s="358"/>
      <c r="F31" s="358"/>
      <c r="G31" s="358"/>
      <c r="H31" s="358"/>
    </row>
    <row r="32" spans="1:8">
      <c r="A32" s="305"/>
      <c r="B32" s="359"/>
      <c r="C32" s="358"/>
      <c r="D32" s="358"/>
      <c r="E32" s="358"/>
      <c r="F32" s="358"/>
      <c r="G32" s="358"/>
      <c r="H32" s="358"/>
    </row>
    <row r="33" spans="1:8">
      <c r="A33" s="305"/>
      <c r="B33" s="359"/>
      <c r="C33" s="358"/>
      <c r="D33" s="358"/>
      <c r="E33" s="358"/>
      <c r="F33" s="358"/>
      <c r="G33" s="358"/>
      <c r="H33" s="358"/>
    </row>
    <row r="34" spans="1:8">
      <c r="A34" s="365"/>
      <c r="B34" s="366" t="s">
        <v>411</v>
      </c>
      <c r="C34" s="367">
        <f>+C11+C19+C23</f>
        <v>0</v>
      </c>
      <c r="D34" s="367">
        <f t="shared" ref="D34:H34" si="9">+D11+D19+D23</f>
        <v>0</v>
      </c>
      <c r="E34" s="367">
        <f t="shared" si="9"/>
        <v>0</v>
      </c>
      <c r="F34" s="367">
        <f t="shared" si="9"/>
        <v>0</v>
      </c>
      <c r="G34" s="367">
        <f t="shared" si="9"/>
        <v>0</v>
      </c>
      <c r="H34" s="367">
        <f t="shared" si="9"/>
        <v>0</v>
      </c>
    </row>
  </sheetData>
  <mergeCells count="12">
    <mergeCell ref="A7:B9"/>
    <mergeCell ref="C7:G7"/>
    <mergeCell ref="H7:H8"/>
    <mergeCell ref="A11:B11"/>
    <mergeCell ref="A19:B19"/>
    <mergeCell ref="A23:B23"/>
    <mergeCell ref="A1:H1"/>
    <mergeCell ref="A2:H2"/>
    <mergeCell ref="A3:H3"/>
    <mergeCell ref="A4:H4"/>
    <mergeCell ref="A5:H5"/>
    <mergeCell ref="A6:H6"/>
  </mergeCells>
  <pageMargins left="0.70866141732283472" right="0.51181102362204722" top="0.74803149606299213" bottom="0.74803149606299213" header="0.31496062992125984" footer="0.31496062992125984"/>
  <pageSetup scale="85" orientation="landscape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CA703-B70F-4E3D-ABE0-135D73D0AF50}">
  <dimension ref="A1:H39"/>
  <sheetViews>
    <sheetView topLeftCell="A21" workbookViewId="0">
      <selection activeCell="C19" sqref="C19"/>
    </sheetView>
  </sheetViews>
  <sheetFormatPr baseColWidth="10" defaultRowHeight="14.4"/>
  <cols>
    <col min="1" max="1" width="4.5546875" customWidth="1"/>
    <col min="2" max="2" width="57.33203125" customWidth="1"/>
    <col min="3" max="8" width="12.6640625" customWidth="1"/>
  </cols>
  <sheetData>
    <row r="1" spans="1:8">
      <c r="A1" s="345" t="s">
        <v>412</v>
      </c>
      <c r="B1" s="346"/>
      <c r="C1" s="346"/>
      <c r="D1" s="346"/>
      <c r="E1" s="346"/>
      <c r="F1" s="346"/>
      <c r="G1" s="346"/>
      <c r="H1" s="347"/>
    </row>
    <row r="2" spans="1:8">
      <c r="A2" s="348" t="s">
        <v>143</v>
      </c>
      <c r="B2" s="349"/>
      <c r="C2" s="349"/>
      <c r="D2" s="349"/>
      <c r="E2" s="349"/>
      <c r="F2" s="349"/>
      <c r="G2" s="349"/>
      <c r="H2" s="350"/>
    </row>
    <row r="3" spans="1:8">
      <c r="A3" s="348" t="s">
        <v>413</v>
      </c>
      <c r="B3" s="349"/>
      <c r="C3" s="349"/>
      <c r="D3" s="349"/>
      <c r="E3" s="349"/>
      <c r="F3" s="349"/>
      <c r="G3" s="349"/>
      <c r="H3" s="350"/>
    </row>
    <row r="4" spans="1:8">
      <c r="A4" s="348" t="s">
        <v>329</v>
      </c>
      <c r="B4" s="349"/>
      <c r="C4" s="349"/>
      <c r="D4" s="349"/>
      <c r="E4" s="349"/>
      <c r="F4" s="349"/>
      <c r="G4" s="349"/>
      <c r="H4" s="350"/>
    </row>
    <row r="5" spans="1:8" ht="15" thickBot="1">
      <c r="A5" s="351" t="s">
        <v>173</v>
      </c>
      <c r="B5" s="351"/>
      <c r="C5" s="351"/>
      <c r="D5" s="351"/>
      <c r="E5" s="351"/>
      <c r="F5" s="351"/>
      <c r="G5" s="351"/>
      <c r="H5" s="351"/>
    </row>
    <row r="6" spans="1:8" ht="15" thickBot="1">
      <c r="A6" s="371" t="s">
        <v>330</v>
      </c>
      <c r="B6" s="371"/>
      <c r="C6" s="371"/>
      <c r="D6" s="371"/>
      <c r="E6" s="371"/>
      <c r="F6" s="371"/>
      <c r="G6" s="371"/>
      <c r="H6" s="371"/>
    </row>
    <row r="7" spans="1:8" ht="15" thickBot="1">
      <c r="A7" s="353" t="s">
        <v>225</v>
      </c>
      <c r="B7" s="353"/>
      <c r="C7" s="354" t="s">
        <v>331</v>
      </c>
      <c r="D7" s="354"/>
      <c r="E7" s="354"/>
      <c r="F7" s="354"/>
      <c r="G7" s="354"/>
      <c r="H7" s="354" t="s">
        <v>332</v>
      </c>
    </row>
    <row r="8" spans="1:8" ht="21" thickBot="1">
      <c r="A8" s="353"/>
      <c r="B8" s="353"/>
      <c r="C8" s="355" t="s">
        <v>226</v>
      </c>
      <c r="D8" s="355" t="s">
        <v>333</v>
      </c>
      <c r="E8" s="355" t="s">
        <v>257</v>
      </c>
      <c r="F8" s="355" t="s">
        <v>210</v>
      </c>
      <c r="G8" s="355" t="s">
        <v>227</v>
      </c>
      <c r="H8" s="354"/>
    </row>
    <row r="9" spans="1:8">
      <c r="A9" s="356"/>
      <c r="B9" s="356"/>
      <c r="C9" s="357">
        <v>1</v>
      </c>
      <c r="D9" s="357">
        <v>2</v>
      </c>
      <c r="E9" s="357" t="s">
        <v>334</v>
      </c>
      <c r="F9" s="357">
        <v>4</v>
      </c>
      <c r="G9" s="357">
        <v>5</v>
      </c>
      <c r="H9" s="357" t="s">
        <v>335</v>
      </c>
    </row>
    <row r="10" spans="1:8">
      <c r="A10" s="298" t="s">
        <v>414</v>
      </c>
      <c r="B10" s="299"/>
      <c r="C10" s="358">
        <f>+C11+C19+C29+'[2]EAPED E COG (2)'!C11+'[2]EAPED E COG (2)'!C21+'[2]EAPED E COG (2)'!C31+'[2]EAPED E COG (3)'!C11+'[2]EAPED E COG (3)'!C19+'[2]EAPED E COG (3)'!C23</f>
        <v>0</v>
      </c>
      <c r="D10" s="358">
        <f>+D11+D19+D29+'[2]EAPED E COG (2)'!D11+'[2]EAPED E COG (2)'!D21+'[2]EAPED E COG (2)'!D31+'[2]EAPED E COG (3)'!D11+'[2]EAPED E COG (3)'!D19+'[2]EAPED E COG (3)'!D23</f>
        <v>2680200</v>
      </c>
      <c r="E10" s="358">
        <f>+E11+E19+E29+'[2]EAPED E COG (2)'!E11+'[2]EAPED E COG (2)'!E21+'[2]EAPED E COG (2)'!E31+'[2]EAPED E COG (3)'!E11+'[2]EAPED E COG (3)'!E19+'[2]EAPED E COG (3)'!E23</f>
        <v>2680200</v>
      </c>
      <c r="F10" s="358">
        <f>+F11+F19+F29+'[2]EAPED E COG (2)'!F11+'[2]EAPED E COG (2)'!F21+'[2]EAPED E COG (2)'!F31+'[2]EAPED E COG (3)'!F11+'[2]EAPED E COG (3)'!F19+'[2]EAPED E COG (3)'!F23</f>
        <v>2680197</v>
      </c>
      <c r="G10" s="358">
        <f>+G11+G19+G29+'[2]EAPED E COG (2)'!G11+'[2]EAPED E COG (2)'!G21+'[2]EAPED E COG (2)'!G31+'[2]EAPED E COG (3)'!G11+'[2]EAPED E COG (3)'!G19+'[2]EAPED E COG (3)'!G23</f>
        <v>1031502</v>
      </c>
      <c r="H10" s="358">
        <f>+H11+H19+H29+'[2]EAPED E COG (2)'!H11+'[2]EAPED E COG (2)'!H21+'[2]EAPED E COG (2)'!H31+'[2]EAPED E COG (3)'!H11+'[2]EAPED E COG (3)'!H19+'[2]EAPED E COG (3)'!H23</f>
        <v>3</v>
      </c>
    </row>
    <row r="11" spans="1:8">
      <c r="A11" s="298" t="s">
        <v>337</v>
      </c>
      <c r="B11" s="299"/>
      <c r="C11" s="358">
        <f t="shared" ref="C11:H11" si="0">SUM(C12:C18)</f>
        <v>0</v>
      </c>
      <c r="D11" s="358">
        <f t="shared" si="0"/>
        <v>0</v>
      </c>
      <c r="E11" s="358">
        <f t="shared" si="0"/>
        <v>0</v>
      </c>
      <c r="F11" s="358">
        <f t="shared" si="0"/>
        <v>0</v>
      </c>
      <c r="G11" s="358">
        <f t="shared" si="0"/>
        <v>0</v>
      </c>
      <c r="H11" s="358">
        <f t="shared" si="0"/>
        <v>0</v>
      </c>
    </row>
    <row r="12" spans="1:8">
      <c r="A12" s="305"/>
      <c r="B12" s="359" t="s">
        <v>338</v>
      </c>
      <c r="C12" s="250">
        <v>0</v>
      </c>
      <c r="D12" s="250">
        <v>0</v>
      </c>
      <c r="E12" s="250">
        <f>C12+D12</f>
        <v>0</v>
      </c>
      <c r="F12" s="250">
        <v>0</v>
      </c>
      <c r="G12" s="250">
        <v>0</v>
      </c>
      <c r="H12" s="250">
        <f>E12-F12</f>
        <v>0</v>
      </c>
    </row>
    <row r="13" spans="1:8">
      <c r="A13" s="305"/>
      <c r="B13" s="359" t="s">
        <v>339</v>
      </c>
      <c r="C13" s="250">
        <v>0</v>
      </c>
      <c r="D13" s="250">
        <v>0</v>
      </c>
      <c r="E13" s="250">
        <f t="shared" ref="E13:E18" si="1">C13+D13</f>
        <v>0</v>
      </c>
      <c r="F13" s="250">
        <v>0</v>
      </c>
      <c r="G13" s="250">
        <v>0</v>
      </c>
      <c r="H13" s="250">
        <f t="shared" ref="H13:H18" si="2">E13-F13</f>
        <v>0</v>
      </c>
    </row>
    <row r="14" spans="1:8">
      <c r="A14" s="305"/>
      <c r="B14" s="359" t="s">
        <v>340</v>
      </c>
      <c r="C14" s="250">
        <v>0</v>
      </c>
      <c r="D14" s="250">
        <v>0</v>
      </c>
      <c r="E14" s="250">
        <f t="shared" si="1"/>
        <v>0</v>
      </c>
      <c r="F14" s="250">
        <v>0</v>
      </c>
      <c r="G14" s="250">
        <v>0</v>
      </c>
      <c r="H14" s="250">
        <f t="shared" si="2"/>
        <v>0</v>
      </c>
    </row>
    <row r="15" spans="1:8">
      <c r="A15" s="305"/>
      <c r="B15" s="359" t="s">
        <v>341</v>
      </c>
      <c r="C15" s="250">
        <v>0</v>
      </c>
      <c r="D15" s="250">
        <v>0</v>
      </c>
      <c r="E15" s="250">
        <f t="shared" si="1"/>
        <v>0</v>
      </c>
      <c r="F15" s="250">
        <v>0</v>
      </c>
      <c r="G15" s="250">
        <v>0</v>
      </c>
      <c r="H15" s="250">
        <f t="shared" si="2"/>
        <v>0</v>
      </c>
    </row>
    <row r="16" spans="1:8">
      <c r="A16" s="305"/>
      <c r="B16" s="359" t="s">
        <v>342</v>
      </c>
      <c r="C16" s="250">
        <v>0</v>
      </c>
      <c r="D16" s="250">
        <v>0</v>
      </c>
      <c r="E16" s="250">
        <f t="shared" si="1"/>
        <v>0</v>
      </c>
      <c r="F16" s="250">
        <v>0</v>
      </c>
      <c r="G16" s="250">
        <v>0</v>
      </c>
      <c r="H16" s="250">
        <f t="shared" si="2"/>
        <v>0</v>
      </c>
    </row>
    <row r="17" spans="1:8">
      <c r="A17" s="305"/>
      <c r="B17" s="359" t="s">
        <v>343</v>
      </c>
      <c r="C17" s="250">
        <v>0</v>
      </c>
      <c r="D17" s="250">
        <v>0</v>
      </c>
      <c r="E17" s="250">
        <f t="shared" si="1"/>
        <v>0</v>
      </c>
      <c r="F17" s="250">
        <v>0</v>
      </c>
      <c r="G17" s="250">
        <v>0</v>
      </c>
      <c r="H17" s="250">
        <f t="shared" si="2"/>
        <v>0</v>
      </c>
    </row>
    <row r="18" spans="1:8">
      <c r="A18" s="305"/>
      <c r="B18" s="359" t="s">
        <v>344</v>
      </c>
      <c r="C18" s="250">
        <v>0</v>
      </c>
      <c r="D18" s="250">
        <v>0</v>
      </c>
      <c r="E18" s="250">
        <f t="shared" si="1"/>
        <v>0</v>
      </c>
      <c r="F18" s="250">
        <v>0</v>
      </c>
      <c r="G18" s="250">
        <v>0</v>
      </c>
      <c r="H18" s="250">
        <f t="shared" si="2"/>
        <v>0</v>
      </c>
    </row>
    <row r="19" spans="1:8">
      <c r="A19" s="298" t="s">
        <v>345</v>
      </c>
      <c r="B19" s="299"/>
      <c r="C19" s="358">
        <f t="shared" ref="C19:H19" si="3">SUM(C20:C28)</f>
        <v>0</v>
      </c>
      <c r="D19" s="358">
        <f t="shared" si="3"/>
        <v>1384200</v>
      </c>
      <c r="E19" s="358">
        <f t="shared" si="3"/>
        <v>1384200</v>
      </c>
      <c r="F19" s="358">
        <f t="shared" si="3"/>
        <v>1384197</v>
      </c>
      <c r="G19" s="358">
        <f t="shared" si="3"/>
        <v>1031502</v>
      </c>
      <c r="H19" s="358">
        <f t="shared" si="3"/>
        <v>3</v>
      </c>
    </row>
    <row r="20" spans="1:8">
      <c r="A20" s="305"/>
      <c r="B20" s="359" t="s">
        <v>346</v>
      </c>
      <c r="C20" s="250">
        <v>0</v>
      </c>
      <c r="D20" s="250">
        <v>0</v>
      </c>
      <c r="E20" s="250">
        <f>C20+D20</f>
        <v>0</v>
      </c>
      <c r="F20" s="250">
        <v>0</v>
      </c>
      <c r="G20" s="250">
        <v>0</v>
      </c>
      <c r="H20" s="250">
        <f>E20-F20</f>
        <v>0</v>
      </c>
    </row>
    <row r="21" spans="1:8">
      <c r="A21" s="305"/>
      <c r="B21" s="359" t="s">
        <v>347</v>
      </c>
      <c r="C21" s="250">
        <v>0</v>
      </c>
      <c r="D21" s="250">
        <v>0</v>
      </c>
      <c r="E21" s="250">
        <f t="shared" ref="E21:E28" si="4">C21+D21</f>
        <v>0</v>
      </c>
      <c r="F21" s="250">
        <v>0</v>
      </c>
      <c r="G21" s="250">
        <v>0</v>
      </c>
      <c r="H21" s="250">
        <f t="shared" ref="H21:H28" si="5">E21-F21</f>
        <v>0</v>
      </c>
    </row>
    <row r="22" spans="1:8">
      <c r="A22" s="305"/>
      <c r="B22" s="359" t="s">
        <v>348</v>
      </c>
      <c r="C22" s="250">
        <v>0</v>
      </c>
      <c r="D22" s="250">
        <v>0</v>
      </c>
      <c r="E22" s="250">
        <f t="shared" si="4"/>
        <v>0</v>
      </c>
      <c r="F22" s="250">
        <v>0</v>
      </c>
      <c r="G22" s="250">
        <v>0</v>
      </c>
      <c r="H22" s="250">
        <f t="shared" si="5"/>
        <v>0</v>
      </c>
    </row>
    <row r="23" spans="1:8">
      <c r="A23" s="305"/>
      <c r="B23" s="359" t="s">
        <v>349</v>
      </c>
      <c r="C23" s="250">
        <v>0</v>
      </c>
      <c r="D23" s="250">
        <v>0</v>
      </c>
      <c r="E23" s="250">
        <f t="shared" si="4"/>
        <v>0</v>
      </c>
      <c r="F23" s="250">
        <v>0</v>
      </c>
      <c r="G23" s="250">
        <v>0</v>
      </c>
      <c r="H23" s="250">
        <f t="shared" si="5"/>
        <v>0</v>
      </c>
    </row>
    <row r="24" spans="1:8">
      <c r="A24" s="305"/>
      <c r="B24" s="359" t="s">
        <v>350</v>
      </c>
      <c r="C24" s="250">
        <v>0</v>
      </c>
      <c r="D24" s="250">
        <v>0</v>
      </c>
      <c r="E24" s="250">
        <f t="shared" si="4"/>
        <v>0</v>
      </c>
      <c r="F24" s="250">
        <v>0</v>
      </c>
      <c r="G24" s="250">
        <v>0</v>
      </c>
      <c r="H24" s="250">
        <f t="shared" si="5"/>
        <v>0</v>
      </c>
    </row>
    <row r="25" spans="1:8">
      <c r="A25" s="305"/>
      <c r="B25" s="359" t="s">
        <v>351</v>
      </c>
      <c r="C25" s="250">
        <v>0</v>
      </c>
      <c r="D25" s="250">
        <v>0</v>
      </c>
      <c r="E25" s="250">
        <f t="shared" si="4"/>
        <v>0</v>
      </c>
      <c r="F25" s="250">
        <v>0</v>
      </c>
      <c r="G25" s="250">
        <v>0</v>
      </c>
      <c r="H25" s="250">
        <f t="shared" si="5"/>
        <v>0</v>
      </c>
    </row>
    <row r="26" spans="1:8">
      <c r="A26" s="305"/>
      <c r="B26" s="359" t="s">
        <v>352</v>
      </c>
      <c r="C26" s="250">
        <v>0</v>
      </c>
      <c r="D26" s="250">
        <v>1384200</v>
      </c>
      <c r="E26" s="250">
        <f t="shared" si="4"/>
        <v>1384200</v>
      </c>
      <c r="F26" s="250">
        <v>1384197</v>
      </c>
      <c r="G26" s="250">
        <v>1031502</v>
      </c>
      <c r="H26" s="250">
        <f t="shared" si="5"/>
        <v>3</v>
      </c>
    </row>
    <row r="27" spans="1:8">
      <c r="A27" s="305"/>
      <c r="B27" s="359" t="s">
        <v>353</v>
      </c>
      <c r="C27" s="250">
        <v>0</v>
      </c>
      <c r="D27" s="250">
        <v>0</v>
      </c>
      <c r="E27" s="250">
        <f t="shared" si="4"/>
        <v>0</v>
      </c>
      <c r="F27" s="250">
        <v>0</v>
      </c>
      <c r="G27" s="250">
        <v>0</v>
      </c>
      <c r="H27" s="250">
        <f t="shared" si="5"/>
        <v>0</v>
      </c>
    </row>
    <row r="28" spans="1:8">
      <c r="A28" s="305"/>
      <c r="B28" s="359" t="s">
        <v>354</v>
      </c>
      <c r="C28" s="250">
        <v>0</v>
      </c>
      <c r="D28" s="250">
        <v>0</v>
      </c>
      <c r="E28" s="250">
        <f t="shared" si="4"/>
        <v>0</v>
      </c>
      <c r="F28" s="250">
        <v>0</v>
      </c>
      <c r="G28" s="250">
        <v>0</v>
      </c>
      <c r="H28" s="250">
        <f t="shared" si="5"/>
        <v>0</v>
      </c>
    </row>
    <row r="29" spans="1:8">
      <c r="A29" s="298" t="s">
        <v>355</v>
      </c>
      <c r="B29" s="299"/>
      <c r="C29" s="358">
        <f t="shared" ref="C29:H29" si="6">SUM(C30:C38)</f>
        <v>0</v>
      </c>
      <c r="D29" s="358">
        <f t="shared" si="6"/>
        <v>1296000</v>
      </c>
      <c r="E29" s="358">
        <f t="shared" si="6"/>
        <v>1296000</v>
      </c>
      <c r="F29" s="358">
        <f t="shared" si="6"/>
        <v>1296000</v>
      </c>
      <c r="G29" s="358">
        <f t="shared" si="6"/>
        <v>0</v>
      </c>
      <c r="H29" s="358">
        <f t="shared" si="6"/>
        <v>0</v>
      </c>
    </row>
    <row r="30" spans="1:8">
      <c r="A30" s="305"/>
      <c r="B30" s="359" t="s">
        <v>356</v>
      </c>
      <c r="C30" s="250">
        <v>0</v>
      </c>
      <c r="D30" s="250">
        <v>0</v>
      </c>
      <c r="E30" s="250">
        <f>C30+D30</f>
        <v>0</v>
      </c>
      <c r="F30" s="250">
        <v>0</v>
      </c>
      <c r="G30" s="250">
        <v>0</v>
      </c>
      <c r="H30" s="250">
        <f>E30-F30</f>
        <v>0</v>
      </c>
    </row>
    <row r="31" spans="1:8">
      <c r="A31" s="305"/>
      <c r="B31" s="359" t="s">
        <v>357</v>
      </c>
      <c r="C31" s="250">
        <v>0</v>
      </c>
      <c r="D31" s="250">
        <v>0</v>
      </c>
      <c r="E31" s="250">
        <f t="shared" ref="E31:E38" si="7">C31+D31</f>
        <v>0</v>
      </c>
      <c r="F31" s="250">
        <v>0</v>
      </c>
      <c r="G31" s="250">
        <v>0</v>
      </c>
      <c r="H31" s="250">
        <f t="shared" ref="H31:H38" si="8">E31-F31</f>
        <v>0</v>
      </c>
    </row>
    <row r="32" spans="1:8">
      <c r="A32" s="305"/>
      <c r="B32" s="359" t="s">
        <v>358</v>
      </c>
      <c r="C32" s="250">
        <v>0</v>
      </c>
      <c r="D32" s="250">
        <v>1296000</v>
      </c>
      <c r="E32" s="250">
        <f t="shared" si="7"/>
        <v>1296000</v>
      </c>
      <c r="F32" s="250">
        <v>1296000</v>
      </c>
      <c r="G32" s="250">
        <v>0</v>
      </c>
      <c r="H32" s="250">
        <f t="shared" si="8"/>
        <v>0</v>
      </c>
    </row>
    <row r="33" spans="1:8">
      <c r="A33" s="305"/>
      <c r="B33" s="359" t="s">
        <v>359</v>
      </c>
      <c r="C33" s="250">
        <v>0</v>
      </c>
      <c r="D33" s="250">
        <v>0</v>
      </c>
      <c r="E33" s="250">
        <f t="shared" si="7"/>
        <v>0</v>
      </c>
      <c r="F33" s="250">
        <v>0</v>
      </c>
      <c r="G33" s="250">
        <v>0</v>
      </c>
      <c r="H33" s="250">
        <f t="shared" si="8"/>
        <v>0</v>
      </c>
    </row>
    <row r="34" spans="1:8">
      <c r="A34" s="305"/>
      <c r="B34" s="359" t="s">
        <v>360</v>
      </c>
      <c r="C34" s="250">
        <v>0</v>
      </c>
      <c r="D34" s="250">
        <v>0</v>
      </c>
      <c r="E34" s="250">
        <f t="shared" si="7"/>
        <v>0</v>
      </c>
      <c r="F34" s="250">
        <v>0</v>
      </c>
      <c r="G34" s="250">
        <v>0</v>
      </c>
      <c r="H34" s="250">
        <f t="shared" si="8"/>
        <v>0</v>
      </c>
    </row>
    <row r="35" spans="1:8">
      <c r="A35" s="305"/>
      <c r="B35" s="359" t="s">
        <v>361</v>
      </c>
      <c r="C35" s="250">
        <v>0</v>
      </c>
      <c r="D35" s="250">
        <v>0</v>
      </c>
      <c r="E35" s="250">
        <f t="shared" si="7"/>
        <v>0</v>
      </c>
      <c r="F35" s="250">
        <v>0</v>
      </c>
      <c r="G35" s="250">
        <v>0</v>
      </c>
      <c r="H35" s="250">
        <f t="shared" si="8"/>
        <v>0</v>
      </c>
    </row>
    <row r="36" spans="1:8">
      <c r="A36" s="305"/>
      <c r="B36" s="359" t="s">
        <v>362</v>
      </c>
      <c r="C36" s="250">
        <v>0</v>
      </c>
      <c r="D36" s="250">
        <v>0</v>
      </c>
      <c r="E36" s="250">
        <f t="shared" si="7"/>
        <v>0</v>
      </c>
      <c r="F36" s="250">
        <v>0</v>
      </c>
      <c r="G36" s="250">
        <v>0</v>
      </c>
      <c r="H36" s="250">
        <f t="shared" si="8"/>
        <v>0</v>
      </c>
    </row>
    <row r="37" spans="1:8">
      <c r="A37" s="305"/>
      <c r="B37" s="359" t="s">
        <v>363</v>
      </c>
      <c r="C37" s="250">
        <v>0</v>
      </c>
      <c r="D37" s="250">
        <v>0</v>
      </c>
      <c r="E37" s="250">
        <f t="shared" si="7"/>
        <v>0</v>
      </c>
      <c r="F37" s="250">
        <v>0</v>
      </c>
      <c r="G37" s="250">
        <v>0</v>
      </c>
      <c r="H37" s="250">
        <f t="shared" si="8"/>
        <v>0</v>
      </c>
    </row>
    <row r="38" spans="1:8">
      <c r="A38" s="363"/>
      <c r="B38" s="364" t="s">
        <v>364</v>
      </c>
      <c r="C38" s="250">
        <v>0</v>
      </c>
      <c r="D38" s="250">
        <v>0</v>
      </c>
      <c r="E38" s="250">
        <f t="shared" si="7"/>
        <v>0</v>
      </c>
      <c r="F38" s="250">
        <v>0</v>
      </c>
      <c r="G38" s="250">
        <v>0</v>
      </c>
      <c r="H38" s="250">
        <f t="shared" si="8"/>
        <v>0</v>
      </c>
    </row>
    <row r="39" spans="1:8">
      <c r="A39" s="365"/>
      <c r="B39" s="366" t="s">
        <v>415</v>
      </c>
      <c r="C39" s="367">
        <f>+C29+C19+C11</f>
        <v>0</v>
      </c>
      <c r="D39" s="367">
        <f t="shared" ref="D39:H39" si="9">+D29+D19+D11</f>
        <v>2680200</v>
      </c>
      <c r="E39" s="367">
        <f t="shared" si="9"/>
        <v>2680200</v>
      </c>
      <c r="F39" s="367">
        <f t="shared" si="9"/>
        <v>2680197</v>
      </c>
      <c r="G39" s="367">
        <f t="shared" si="9"/>
        <v>1031502</v>
      </c>
      <c r="H39" s="367">
        <f t="shared" si="9"/>
        <v>3</v>
      </c>
    </row>
  </sheetData>
  <mergeCells count="13">
    <mergeCell ref="A29:B29"/>
    <mergeCell ref="A7:B9"/>
    <mergeCell ref="C7:G7"/>
    <mergeCell ref="H7:H8"/>
    <mergeCell ref="A10:B10"/>
    <mergeCell ref="A11:B11"/>
    <mergeCell ref="A19:B19"/>
    <mergeCell ref="A1:H1"/>
    <mergeCell ref="A2:H2"/>
    <mergeCell ref="A3:H3"/>
    <mergeCell ref="A4:H4"/>
    <mergeCell ref="A5:H5"/>
    <mergeCell ref="A6:H6"/>
  </mergeCells>
  <pageMargins left="0.70866141732283472" right="0.51181102362204722" top="0.74803149606299213" bottom="0.74803149606299213" header="0.31496062992125984" footer="0.31496062992125984"/>
  <pageSetup scale="85" orientation="landscape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0C51A-F269-4765-BFD0-A58970B2ACFB}">
  <dimension ref="A1:H36"/>
  <sheetViews>
    <sheetView topLeftCell="A21" workbookViewId="0">
      <selection sqref="A1:H36"/>
    </sheetView>
  </sheetViews>
  <sheetFormatPr baseColWidth="10" defaultRowHeight="14.4"/>
  <cols>
    <col min="1" max="1" width="4.5546875" customWidth="1"/>
    <col min="2" max="2" width="57.33203125" customWidth="1"/>
    <col min="3" max="8" width="12.6640625" customWidth="1"/>
  </cols>
  <sheetData>
    <row r="1" spans="1:8">
      <c r="A1" s="345" t="s">
        <v>141</v>
      </c>
      <c r="B1" s="346"/>
      <c r="C1" s="346"/>
      <c r="D1" s="346"/>
      <c r="E1" s="346"/>
      <c r="F1" s="346"/>
      <c r="G1" s="346"/>
      <c r="H1" s="347"/>
    </row>
    <row r="2" spans="1:8">
      <c r="A2" s="348" t="s">
        <v>143</v>
      </c>
      <c r="B2" s="349"/>
      <c r="C2" s="349"/>
      <c r="D2" s="349"/>
      <c r="E2" s="349"/>
      <c r="F2" s="349"/>
      <c r="G2" s="349"/>
      <c r="H2" s="350"/>
    </row>
    <row r="3" spans="1:8">
      <c r="A3" s="348" t="s">
        <v>413</v>
      </c>
      <c r="B3" s="349"/>
      <c r="C3" s="349"/>
      <c r="D3" s="349"/>
      <c r="E3" s="349"/>
      <c r="F3" s="349"/>
      <c r="G3" s="349"/>
      <c r="H3" s="350"/>
    </row>
    <row r="4" spans="1:8">
      <c r="A4" s="348" t="s">
        <v>329</v>
      </c>
      <c r="B4" s="349"/>
      <c r="C4" s="349"/>
      <c r="D4" s="349"/>
      <c r="E4" s="349"/>
      <c r="F4" s="349"/>
      <c r="G4" s="349"/>
      <c r="H4" s="350"/>
    </row>
    <row r="5" spans="1:8" ht="15" thickBot="1">
      <c r="A5" s="351" t="s">
        <v>173</v>
      </c>
      <c r="B5" s="351"/>
      <c r="C5" s="351"/>
      <c r="D5" s="351"/>
      <c r="E5" s="351"/>
      <c r="F5" s="351"/>
      <c r="G5" s="351"/>
      <c r="H5" s="351"/>
    </row>
    <row r="6" spans="1:8" ht="15" thickBot="1">
      <c r="A6" s="371" t="s">
        <v>330</v>
      </c>
      <c r="B6" s="371"/>
      <c r="C6" s="371"/>
      <c r="D6" s="371"/>
      <c r="E6" s="371"/>
      <c r="F6" s="371"/>
      <c r="G6" s="371"/>
      <c r="H6" s="371"/>
    </row>
    <row r="7" spans="1:8" ht="15" thickBot="1">
      <c r="A7" s="353" t="s">
        <v>225</v>
      </c>
      <c r="B7" s="353"/>
      <c r="C7" s="354" t="s">
        <v>331</v>
      </c>
      <c r="D7" s="354"/>
      <c r="E7" s="354"/>
      <c r="F7" s="354"/>
      <c r="G7" s="354"/>
      <c r="H7" s="354" t="s">
        <v>332</v>
      </c>
    </row>
    <row r="8" spans="1:8" ht="21" thickBot="1">
      <c r="A8" s="353"/>
      <c r="B8" s="353"/>
      <c r="C8" s="355" t="s">
        <v>226</v>
      </c>
      <c r="D8" s="355" t="s">
        <v>333</v>
      </c>
      <c r="E8" s="355" t="s">
        <v>257</v>
      </c>
      <c r="F8" s="355" t="s">
        <v>210</v>
      </c>
      <c r="G8" s="355" t="s">
        <v>227</v>
      </c>
      <c r="H8" s="354"/>
    </row>
    <row r="9" spans="1:8">
      <c r="A9" s="356"/>
      <c r="B9" s="356"/>
      <c r="C9" s="357">
        <v>1</v>
      </c>
      <c r="D9" s="357">
        <v>2</v>
      </c>
      <c r="E9" s="357" t="s">
        <v>334</v>
      </c>
      <c r="F9" s="357">
        <v>4</v>
      </c>
      <c r="G9" s="357">
        <v>5</v>
      </c>
      <c r="H9" s="357" t="s">
        <v>335</v>
      </c>
    </row>
    <row r="10" spans="1:8">
      <c r="A10" s="305"/>
      <c r="B10" s="359"/>
      <c r="C10" s="358"/>
      <c r="D10" s="370"/>
      <c r="E10" s="358"/>
      <c r="F10" s="358"/>
      <c r="G10" s="358"/>
      <c r="H10" s="358"/>
    </row>
    <row r="11" spans="1:8">
      <c r="A11" s="298" t="s">
        <v>366</v>
      </c>
      <c r="B11" s="299"/>
      <c r="C11" s="358">
        <f t="shared" ref="C11:H11" si="0">SUM(C12:C20)</f>
        <v>0</v>
      </c>
      <c r="D11" s="358">
        <f t="shared" si="0"/>
        <v>0</v>
      </c>
      <c r="E11" s="358">
        <f t="shared" si="0"/>
        <v>0</v>
      </c>
      <c r="F11" s="358">
        <f t="shared" si="0"/>
        <v>0</v>
      </c>
      <c r="G11" s="358">
        <f t="shared" si="0"/>
        <v>0</v>
      </c>
      <c r="H11" s="358">
        <f t="shared" si="0"/>
        <v>0</v>
      </c>
    </row>
    <row r="12" spans="1:8">
      <c r="A12" s="305"/>
      <c r="B12" s="359" t="s">
        <v>367</v>
      </c>
      <c r="C12" s="250">
        <v>0</v>
      </c>
      <c r="D12" s="250">
        <v>0</v>
      </c>
      <c r="E12" s="250">
        <f>C12+D12</f>
        <v>0</v>
      </c>
      <c r="F12" s="250">
        <v>0</v>
      </c>
      <c r="G12" s="250">
        <v>0</v>
      </c>
      <c r="H12" s="250">
        <f>E12-F12</f>
        <v>0</v>
      </c>
    </row>
    <row r="13" spans="1:8">
      <c r="A13" s="305"/>
      <c r="B13" s="359" t="s">
        <v>368</v>
      </c>
      <c r="C13" s="250">
        <v>0</v>
      </c>
      <c r="D13" s="250">
        <v>0</v>
      </c>
      <c r="E13" s="250">
        <f t="shared" ref="E13:E20" si="1">C13+D13</f>
        <v>0</v>
      </c>
      <c r="F13" s="250">
        <v>0</v>
      </c>
      <c r="G13" s="250">
        <v>0</v>
      </c>
      <c r="H13" s="250">
        <f t="shared" ref="H13:H20" si="2">E13-F13</f>
        <v>0</v>
      </c>
    </row>
    <row r="14" spans="1:8">
      <c r="A14" s="305"/>
      <c r="B14" s="359" t="s">
        <v>369</v>
      </c>
      <c r="C14" s="250">
        <v>0</v>
      </c>
      <c r="D14" s="250">
        <v>0</v>
      </c>
      <c r="E14" s="250">
        <f t="shared" si="1"/>
        <v>0</v>
      </c>
      <c r="F14" s="250">
        <v>0</v>
      </c>
      <c r="G14" s="250">
        <v>0</v>
      </c>
      <c r="H14" s="250">
        <f t="shared" si="2"/>
        <v>0</v>
      </c>
    </row>
    <row r="15" spans="1:8">
      <c r="A15" s="305"/>
      <c r="B15" s="359" t="s">
        <v>370</v>
      </c>
      <c r="C15" s="250">
        <v>0</v>
      </c>
      <c r="D15" s="250">
        <v>0</v>
      </c>
      <c r="E15" s="250">
        <f t="shared" si="1"/>
        <v>0</v>
      </c>
      <c r="F15" s="250">
        <v>0</v>
      </c>
      <c r="G15" s="250">
        <v>0</v>
      </c>
      <c r="H15" s="250">
        <f t="shared" si="2"/>
        <v>0</v>
      </c>
    </row>
    <row r="16" spans="1:8">
      <c r="A16" s="305"/>
      <c r="B16" s="359" t="s">
        <v>371</v>
      </c>
      <c r="C16" s="250">
        <v>0</v>
      </c>
      <c r="D16" s="250">
        <v>0</v>
      </c>
      <c r="E16" s="250">
        <f t="shared" si="1"/>
        <v>0</v>
      </c>
      <c r="F16" s="250">
        <v>0</v>
      </c>
      <c r="G16" s="250">
        <v>0</v>
      </c>
      <c r="H16" s="250">
        <f t="shared" si="2"/>
        <v>0</v>
      </c>
    </row>
    <row r="17" spans="1:8">
      <c r="A17" s="305"/>
      <c r="B17" s="359" t="s">
        <v>372</v>
      </c>
      <c r="C17" s="250">
        <v>0</v>
      </c>
      <c r="D17" s="250">
        <v>0</v>
      </c>
      <c r="E17" s="250">
        <f t="shared" si="1"/>
        <v>0</v>
      </c>
      <c r="F17" s="250">
        <v>0</v>
      </c>
      <c r="G17" s="250">
        <v>0</v>
      </c>
      <c r="H17" s="250">
        <f t="shared" si="2"/>
        <v>0</v>
      </c>
    </row>
    <row r="18" spans="1:8">
      <c r="A18" s="305"/>
      <c r="B18" s="359" t="s">
        <v>373</v>
      </c>
      <c r="C18" s="250">
        <v>0</v>
      </c>
      <c r="D18" s="250">
        <v>0</v>
      </c>
      <c r="E18" s="250">
        <f t="shared" si="1"/>
        <v>0</v>
      </c>
      <c r="F18" s="250">
        <v>0</v>
      </c>
      <c r="G18" s="250">
        <v>0</v>
      </c>
      <c r="H18" s="250">
        <f t="shared" si="2"/>
        <v>0</v>
      </c>
    </row>
    <row r="19" spans="1:8">
      <c r="A19" s="305"/>
      <c r="B19" s="359" t="s">
        <v>374</v>
      </c>
      <c r="C19" s="250">
        <v>0</v>
      </c>
      <c r="D19" s="250">
        <v>0</v>
      </c>
      <c r="E19" s="250">
        <f t="shared" si="1"/>
        <v>0</v>
      </c>
      <c r="F19" s="250">
        <v>0</v>
      </c>
      <c r="G19" s="250">
        <v>0</v>
      </c>
      <c r="H19" s="250">
        <f t="shared" si="2"/>
        <v>0</v>
      </c>
    </row>
    <row r="20" spans="1:8">
      <c r="A20" s="363"/>
      <c r="B20" s="364" t="s">
        <v>375</v>
      </c>
      <c r="C20" s="250">
        <v>0</v>
      </c>
      <c r="D20" s="250">
        <v>0</v>
      </c>
      <c r="E20" s="250">
        <f t="shared" si="1"/>
        <v>0</v>
      </c>
      <c r="F20" s="250">
        <v>0</v>
      </c>
      <c r="G20" s="250">
        <v>0</v>
      </c>
      <c r="H20" s="250">
        <f t="shared" si="2"/>
        <v>0</v>
      </c>
    </row>
    <row r="21" spans="1:8">
      <c r="A21" s="298" t="s">
        <v>376</v>
      </c>
      <c r="B21" s="299"/>
      <c r="C21" s="358">
        <f t="shared" ref="C21:H21" si="3">SUM(C22:C30)</f>
        <v>0</v>
      </c>
      <c r="D21" s="358">
        <f t="shared" si="3"/>
        <v>0</v>
      </c>
      <c r="E21" s="358">
        <f t="shared" si="3"/>
        <v>0</v>
      </c>
      <c r="F21" s="358">
        <f t="shared" si="3"/>
        <v>0</v>
      </c>
      <c r="G21" s="358">
        <f t="shared" si="3"/>
        <v>0</v>
      </c>
      <c r="H21" s="358">
        <f t="shared" si="3"/>
        <v>0</v>
      </c>
    </row>
    <row r="22" spans="1:8">
      <c r="A22" s="305"/>
      <c r="B22" s="359" t="s">
        <v>377</v>
      </c>
      <c r="C22" s="250">
        <v>0</v>
      </c>
      <c r="D22" s="250">
        <v>0</v>
      </c>
      <c r="E22" s="250">
        <f>C22+D22</f>
        <v>0</v>
      </c>
      <c r="F22" s="250">
        <v>0</v>
      </c>
      <c r="G22" s="250">
        <v>0</v>
      </c>
      <c r="H22" s="250">
        <f>E22-F22</f>
        <v>0</v>
      </c>
    </row>
    <row r="23" spans="1:8">
      <c r="A23" s="305"/>
      <c r="B23" s="359" t="s">
        <v>378</v>
      </c>
      <c r="C23" s="250">
        <v>0</v>
      </c>
      <c r="D23" s="250">
        <v>0</v>
      </c>
      <c r="E23" s="250">
        <f t="shared" ref="E23:E30" si="4">C23+D23</f>
        <v>0</v>
      </c>
      <c r="F23" s="250">
        <v>0</v>
      </c>
      <c r="G23" s="250">
        <v>0</v>
      </c>
      <c r="H23" s="250">
        <f t="shared" ref="H23:H30" si="5">E23-F23</f>
        <v>0</v>
      </c>
    </row>
    <row r="24" spans="1:8">
      <c r="A24" s="305"/>
      <c r="B24" s="359" t="s">
        <v>379</v>
      </c>
      <c r="C24" s="250">
        <v>0</v>
      </c>
      <c r="D24" s="250">
        <v>0</v>
      </c>
      <c r="E24" s="250">
        <f t="shared" si="4"/>
        <v>0</v>
      </c>
      <c r="F24" s="250">
        <v>0</v>
      </c>
      <c r="G24" s="250">
        <v>0</v>
      </c>
      <c r="H24" s="250">
        <f t="shared" si="5"/>
        <v>0</v>
      </c>
    </row>
    <row r="25" spans="1:8">
      <c r="A25" s="305"/>
      <c r="B25" s="359" t="s">
        <v>380</v>
      </c>
      <c r="C25" s="250">
        <v>0</v>
      </c>
      <c r="D25" s="250">
        <v>0</v>
      </c>
      <c r="E25" s="250">
        <f t="shared" si="4"/>
        <v>0</v>
      </c>
      <c r="F25" s="250">
        <v>0</v>
      </c>
      <c r="G25" s="250">
        <v>0</v>
      </c>
      <c r="H25" s="250">
        <f t="shared" si="5"/>
        <v>0</v>
      </c>
    </row>
    <row r="26" spans="1:8">
      <c r="A26" s="305"/>
      <c r="B26" s="359" t="s">
        <v>381</v>
      </c>
      <c r="C26" s="250">
        <v>0</v>
      </c>
      <c r="D26" s="250">
        <v>0</v>
      </c>
      <c r="E26" s="250">
        <f t="shared" si="4"/>
        <v>0</v>
      </c>
      <c r="F26" s="250">
        <v>0</v>
      </c>
      <c r="G26" s="250">
        <v>0</v>
      </c>
      <c r="H26" s="250">
        <f t="shared" si="5"/>
        <v>0</v>
      </c>
    </row>
    <row r="27" spans="1:8">
      <c r="A27" s="305"/>
      <c r="B27" s="359" t="s">
        <v>382</v>
      </c>
      <c r="C27" s="250">
        <v>0</v>
      </c>
      <c r="D27" s="250">
        <v>0</v>
      </c>
      <c r="E27" s="250">
        <f t="shared" si="4"/>
        <v>0</v>
      </c>
      <c r="F27" s="250">
        <v>0</v>
      </c>
      <c r="G27" s="250">
        <v>0</v>
      </c>
      <c r="H27" s="250">
        <f t="shared" si="5"/>
        <v>0</v>
      </c>
    </row>
    <row r="28" spans="1:8">
      <c r="A28" s="305"/>
      <c r="B28" s="359" t="s">
        <v>383</v>
      </c>
      <c r="C28" s="250">
        <v>0</v>
      </c>
      <c r="D28" s="250">
        <v>0</v>
      </c>
      <c r="E28" s="250">
        <f t="shared" si="4"/>
        <v>0</v>
      </c>
      <c r="F28" s="250">
        <v>0</v>
      </c>
      <c r="G28" s="250">
        <v>0</v>
      </c>
      <c r="H28" s="250">
        <f t="shared" si="5"/>
        <v>0</v>
      </c>
    </row>
    <row r="29" spans="1:8">
      <c r="A29" s="305"/>
      <c r="B29" s="359" t="s">
        <v>384</v>
      </c>
      <c r="C29" s="250">
        <v>0</v>
      </c>
      <c r="D29" s="250">
        <v>0</v>
      </c>
      <c r="E29" s="250">
        <f t="shared" si="4"/>
        <v>0</v>
      </c>
      <c r="F29" s="250">
        <v>0</v>
      </c>
      <c r="G29" s="250">
        <v>0</v>
      </c>
      <c r="H29" s="250">
        <f t="shared" si="5"/>
        <v>0</v>
      </c>
    </row>
    <row r="30" spans="1:8">
      <c r="A30" s="363"/>
      <c r="B30" s="364" t="s">
        <v>385</v>
      </c>
      <c r="C30" s="250">
        <v>0</v>
      </c>
      <c r="D30" s="250">
        <v>0</v>
      </c>
      <c r="E30" s="250">
        <f t="shared" si="4"/>
        <v>0</v>
      </c>
      <c r="F30" s="250">
        <v>0</v>
      </c>
      <c r="G30" s="250">
        <v>0</v>
      </c>
      <c r="H30" s="250">
        <f t="shared" si="5"/>
        <v>0</v>
      </c>
    </row>
    <row r="31" spans="1:8">
      <c r="A31" s="298" t="s">
        <v>386</v>
      </c>
      <c r="B31" s="299"/>
      <c r="C31" s="358">
        <f t="shared" ref="C31:H31" si="6">SUM(C32:C34)</f>
        <v>0</v>
      </c>
      <c r="D31" s="358">
        <f t="shared" si="6"/>
        <v>0</v>
      </c>
      <c r="E31" s="358">
        <f t="shared" si="6"/>
        <v>0</v>
      </c>
      <c r="F31" s="358">
        <f t="shared" si="6"/>
        <v>0</v>
      </c>
      <c r="G31" s="358">
        <f t="shared" si="6"/>
        <v>0</v>
      </c>
      <c r="H31" s="358">
        <f t="shared" si="6"/>
        <v>0</v>
      </c>
    </row>
    <row r="32" spans="1:8">
      <c r="A32" s="305"/>
      <c r="B32" s="359" t="s">
        <v>387</v>
      </c>
      <c r="C32" s="250">
        <v>0</v>
      </c>
      <c r="D32" s="250">
        <v>0</v>
      </c>
      <c r="E32" s="250">
        <f>C32+D32</f>
        <v>0</v>
      </c>
      <c r="F32" s="250">
        <v>0</v>
      </c>
      <c r="G32" s="250">
        <v>0</v>
      </c>
      <c r="H32" s="250">
        <f>E32-F32</f>
        <v>0</v>
      </c>
    </row>
    <row r="33" spans="1:8">
      <c r="A33" s="305"/>
      <c r="B33" s="359" t="s">
        <v>388</v>
      </c>
      <c r="C33" s="250">
        <v>0</v>
      </c>
      <c r="D33" s="250">
        <v>0</v>
      </c>
      <c r="E33" s="250">
        <f t="shared" ref="E33:E34" si="7">C33+D33</f>
        <v>0</v>
      </c>
      <c r="F33" s="250">
        <v>0</v>
      </c>
      <c r="G33" s="250">
        <v>0</v>
      </c>
      <c r="H33" s="250">
        <f t="shared" ref="H33:H34" si="8">E33-F33</f>
        <v>0</v>
      </c>
    </row>
    <row r="34" spans="1:8">
      <c r="A34" s="305"/>
      <c r="B34" s="359" t="s">
        <v>389</v>
      </c>
      <c r="C34" s="250">
        <v>0</v>
      </c>
      <c r="D34" s="250">
        <v>0</v>
      </c>
      <c r="E34" s="250">
        <f t="shared" si="7"/>
        <v>0</v>
      </c>
      <c r="F34" s="250">
        <v>0</v>
      </c>
      <c r="G34" s="250">
        <v>0</v>
      </c>
      <c r="H34" s="250">
        <f t="shared" si="8"/>
        <v>0</v>
      </c>
    </row>
    <row r="35" spans="1:8">
      <c r="A35" s="305"/>
      <c r="B35" s="359"/>
      <c r="C35" s="358"/>
      <c r="D35" s="370"/>
      <c r="E35" s="358"/>
      <c r="F35" s="358"/>
      <c r="G35" s="358"/>
      <c r="H35" s="358"/>
    </row>
    <row r="36" spans="1:8">
      <c r="A36" s="365"/>
      <c r="B36" s="366" t="s">
        <v>416</v>
      </c>
      <c r="C36" s="367">
        <f>+C11+C21+C31</f>
        <v>0</v>
      </c>
      <c r="D36" s="367">
        <f t="shared" ref="D36:H36" si="9">+D11+D21+D31</f>
        <v>0</v>
      </c>
      <c r="E36" s="367">
        <f t="shared" si="9"/>
        <v>0</v>
      </c>
      <c r="F36" s="367">
        <f t="shared" si="9"/>
        <v>0</v>
      </c>
      <c r="G36" s="367">
        <f t="shared" si="9"/>
        <v>0</v>
      </c>
      <c r="H36" s="367">
        <f t="shared" si="9"/>
        <v>0</v>
      </c>
    </row>
  </sheetData>
  <mergeCells count="12">
    <mergeCell ref="A7:B9"/>
    <mergeCell ref="C7:G7"/>
    <mergeCell ref="H7:H8"/>
    <mergeCell ref="A11:B11"/>
    <mergeCell ref="A21:B21"/>
    <mergeCell ref="A31:B31"/>
    <mergeCell ref="A1:H1"/>
    <mergeCell ref="A2:H2"/>
    <mergeCell ref="A3:H3"/>
    <mergeCell ref="A4:H4"/>
    <mergeCell ref="A5:H5"/>
    <mergeCell ref="A6:H6"/>
  </mergeCells>
  <pageMargins left="0.70866141732283472" right="0.51181102362204722" top="0.74803149606299213" bottom="0.74803149606299213" header="0.31496062992125984" footer="0.31496062992125984"/>
  <pageSetup scale="85" orientation="landscape" horizontalDpi="4294967293" vertic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F6F22-62D0-4A33-A4FF-51A6AC1E1055}">
  <dimension ref="A1:H34"/>
  <sheetViews>
    <sheetView workbookViewId="0">
      <selection sqref="A1:H34"/>
    </sheetView>
  </sheetViews>
  <sheetFormatPr baseColWidth="10" defaultRowHeight="14.4"/>
  <cols>
    <col min="1" max="1" width="4.5546875" customWidth="1"/>
    <col min="2" max="2" width="57.33203125" customWidth="1"/>
    <col min="3" max="8" width="12.6640625" customWidth="1"/>
  </cols>
  <sheetData>
    <row r="1" spans="1:8">
      <c r="A1" s="345" t="s">
        <v>141</v>
      </c>
      <c r="B1" s="346"/>
      <c r="C1" s="346"/>
      <c r="D1" s="346"/>
      <c r="E1" s="346"/>
      <c r="F1" s="346"/>
      <c r="G1" s="346"/>
      <c r="H1" s="347"/>
    </row>
    <row r="2" spans="1:8">
      <c r="A2" s="348" t="s">
        <v>143</v>
      </c>
      <c r="B2" s="349"/>
      <c r="C2" s="349"/>
      <c r="D2" s="349"/>
      <c r="E2" s="349"/>
      <c r="F2" s="349"/>
      <c r="G2" s="349"/>
      <c r="H2" s="350"/>
    </row>
    <row r="3" spans="1:8">
      <c r="A3" s="348" t="s">
        <v>413</v>
      </c>
      <c r="B3" s="349"/>
      <c r="C3" s="349"/>
      <c r="D3" s="349"/>
      <c r="E3" s="349"/>
      <c r="F3" s="349"/>
      <c r="G3" s="349"/>
      <c r="H3" s="350"/>
    </row>
    <row r="4" spans="1:8">
      <c r="A4" s="348" t="s">
        <v>329</v>
      </c>
      <c r="B4" s="349"/>
      <c r="C4" s="349"/>
      <c r="D4" s="349"/>
      <c r="E4" s="349"/>
      <c r="F4" s="349"/>
      <c r="G4" s="349"/>
      <c r="H4" s="350"/>
    </row>
    <row r="5" spans="1:8" ht="15" thickBot="1">
      <c r="A5" s="351" t="s">
        <v>173</v>
      </c>
      <c r="B5" s="351"/>
      <c r="C5" s="351"/>
      <c r="D5" s="351"/>
      <c r="E5" s="351"/>
      <c r="F5" s="351"/>
      <c r="G5" s="351"/>
      <c r="H5" s="351"/>
    </row>
    <row r="6" spans="1:8" ht="15" thickBot="1">
      <c r="A6" s="371" t="s">
        <v>330</v>
      </c>
      <c r="B6" s="371"/>
      <c r="C6" s="371"/>
      <c r="D6" s="371"/>
      <c r="E6" s="371"/>
      <c r="F6" s="371"/>
      <c r="G6" s="371"/>
      <c r="H6" s="371"/>
    </row>
    <row r="7" spans="1:8" ht="15" thickBot="1">
      <c r="A7" s="353" t="s">
        <v>225</v>
      </c>
      <c r="B7" s="353"/>
      <c r="C7" s="354" t="s">
        <v>331</v>
      </c>
      <c r="D7" s="354"/>
      <c r="E7" s="354"/>
      <c r="F7" s="354"/>
      <c r="G7" s="354"/>
      <c r="H7" s="354" t="s">
        <v>332</v>
      </c>
    </row>
    <row r="8" spans="1:8" ht="21" thickBot="1">
      <c r="A8" s="353"/>
      <c r="B8" s="353"/>
      <c r="C8" s="355" t="s">
        <v>226</v>
      </c>
      <c r="D8" s="355" t="s">
        <v>333</v>
      </c>
      <c r="E8" s="355" t="s">
        <v>257</v>
      </c>
      <c r="F8" s="355" t="s">
        <v>210</v>
      </c>
      <c r="G8" s="355" t="s">
        <v>227</v>
      </c>
      <c r="H8" s="354"/>
    </row>
    <row r="9" spans="1:8">
      <c r="A9" s="356"/>
      <c r="B9" s="356"/>
      <c r="C9" s="357">
        <v>1</v>
      </c>
      <c r="D9" s="357">
        <v>2</v>
      </c>
      <c r="E9" s="357" t="s">
        <v>334</v>
      </c>
      <c r="F9" s="357">
        <v>4</v>
      </c>
      <c r="G9" s="357">
        <v>5</v>
      </c>
      <c r="H9" s="357" t="s">
        <v>335</v>
      </c>
    </row>
    <row r="10" spans="1:8">
      <c r="A10" s="305"/>
      <c r="B10" s="359"/>
      <c r="C10" s="358"/>
      <c r="D10" s="358"/>
      <c r="E10" s="358"/>
      <c r="F10" s="358"/>
      <c r="G10" s="358"/>
      <c r="H10" s="358"/>
    </row>
    <row r="11" spans="1:8">
      <c r="A11" s="298" t="s">
        <v>391</v>
      </c>
      <c r="B11" s="299"/>
      <c r="C11" s="358">
        <f t="shared" ref="C11:H11" si="0">SUM(C12:C18)</f>
        <v>0</v>
      </c>
      <c r="D11" s="358">
        <f t="shared" si="0"/>
        <v>0</v>
      </c>
      <c r="E11" s="358">
        <f t="shared" si="0"/>
        <v>0</v>
      </c>
      <c r="F11" s="358">
        <f t="shared" si="0"/>
        <v>0</v>
      </c>
      <c r="G11" s="358">
        <f t="shared" si="0"/>
        <v>0</v>
      </c>
      <c r="H11" s="358">
        <f t="shared" si="0"/>
        <v>0</v>
      </c>
    </row>
    <row r="12" spans="1:8">
      <c r="A12" s="305"/>
      <c r="B12" s="359" t="s">
        <v>392</v>
      </c>
      <c r="C12" s="250">
        <v>0</v>
      </c>
      <c r="D12" s="250">
        <v>0</v>
      </c>
      <c r="E12" s="250">
        <f>C12+D12</f>
        <v>0</v>
      </c>
      <c r="F12" s="250">
        <v>0</v>
      </c>
      <c r="G12" s="250">
        <v>0</v>
      </c>
      <c r="H12" s="250">
        <f>E12-F12</f>
        <v>0</v>
      </c>
    </row>
    <row r="13" spans="1:8">
      <c r="A13" s="305"/>
      <c r="B13" s="359" t="s">
        <v>393</v>
      </c>
      <c r="C13" s="250">
        <v>0</v>
      </c>
      <c r="D13" s="250">
        <v>0</v>
      </c>
      <c r="E13" s="250">
        <f t="shared" ref="E13:E18" si="1">C13+D13</f>
        <v>0</v>
      </c>
      <c r="F13" s="250">
        <v>0</v>
      </c>
      <c r="G13" s="250">
        <v>0</v>
      </c>
      <c r="H13" s="250">
        <f t="shared" ref="H13:H18" si="2">E13-F13</f>
        <v>0</v>
      </c>
    </row>
    <row r="14" spans="1:8">
      <c r="A14" s="305"/>
      <c r="B14" s="359" t="s">
        <v>394</v>
      </c>
      <c r="C14" s="250">
        <v>0</v>
      </c>
      <c r="D14" s="250">
        <v>0</v>
      </c>
      <c r="E14" s="250">
        <f t="shared" si="1"/>
        <v>0</v>
      </c>
      <c r="F14" s="250">
        <v>0</v>
      </c>
      <c r="G14" s="250">
        <v>0</v>
      </c>
      <c r="H14" s="250">
        <f t="shared" si="2"/>
        <v>0</v>
      </c>
    </row>
    <row r="15" spans="1:8">
      <c r="A15" s="305"/>
      <c r="B15" s="359" t="s">
        <v>395</v>
      </c>
      <c r="C15" s="250">
        <v>0</v>
      </c>
      <c r="D15" s="250">
        <v>0</v>
      </c>
      <c r="E15" s="250">
        <f t="shared" si="1"/>
        <v>0</v>
      </c>
      <c r="F15" s="250">
        <v>0</v>
      </c>
      <c r="G15" s="250">
        <v>0</v>
      </c>
      <c r="H15" s="250">
        <f t="shared" si="2"/>
        <v>0</v>
      </c>
    </row>
    <row r="16" spans="1:8" ht="20.399999999999999">
      <c r="A16" s="305"/>
      <c r="B16" s="359" t="s">
        <v>396</v>
      </c>
      <c r="C16" s="250">
        <v>0</v>
      </c>
      <c r="D16" s="250">
        <v>0</v>
      </c>
      <c r="E16" s="250">
        <f t="shared" si="1"/>
        <v>0</v>
      </c>
      <c r="F16" s="250">
        <v>0</v>
      </c>
      <c r="G16" s="250">
        <v>0</v>
      </c>
      <c r="H16" s="250">
        <f t="shared" si="2"/>
        <v>0</v>
      </c>
    </row>
    <row r="17" spans="1:8">
      <c r="A17" s="305"/>
      <c r="B17" s="359" t="s">
        <v>397</v>
      </c>
      <c r="C17" s="250">
        <v>0</v>
      </c>
      <c r="D17" s="250">
        <v>0</v>
      </c>
      <c r="E17" s="250">
        <f t="shared" si="1"/>
        <v>0</v>
      </c>
      <c r="F17" s="250">
        <v>0</v>
      </c>
      <c r="G17" s="250">
        <v>0</v>
      </c>
      <c r="H17" s="250">
        <f t="shared" si="2"/>
        <v>0</v>
      </c>
    </row>
    <row r="18" spans="1:8">
      <c r="A18" s="363"/>
      <c r="B18" s="364" t="s">
        <v>398</v>
      </c>
      <c r="C18" s="250">
        <v>0</v>
      </c>
      <c r="D18" s="250">
        <v>0</v>
      </c>
      <c r="E18" s="250">
        <f t="shared" si="1"/>
        <v>0</v>
      </c>
      <c r="F18" s="250">
        <v>0</v>
      </c>
      <c r="G18" s="250">
        <v>0</v>
      </c>
      <c r="H18" s="250">
        <f t="shared" si="2"/>
        <v>0</v>
      </c>
    </row>
    <row r="19" spans="1:8">
      <c r="A19" s="298" t="s">
        <v>399</v>
      </c>
      <c r="B19" s="299"/>
      <c r="C19" s="358">
        <f t="shared" ref="C19:H19" si="3">SUM(C20:C22)</f>
        <v>0</v>
      </c>
      <c r="D19" s="358">
        <f t="shared" si="3"/>
        <v>0</v>
      </c>
      <c r="E19" s="358">
        <f t="shared" si="3"/>
        <v>0</v>
      </c>
      <c r="F19" s="358">
        <f t="shared" si="3"/>
        <v>0</v>
      </c>
      <c r="G19" s="358">
        <f t="shared" si="3"/>
        <v>0</v>
      </c>
      <c r="H19" s="358">
        <f t="shared" si="3"/>
        <v>0</v>
      </c>
    </row>
    <row r="20" spans="1:8">
      <c r="A20" s="305"/>
      <c r="B20" s="359" t="s">
        <v>400</v>
      </c>
      <c r="C20" s="250">
        <v>0</v>
      </c>
      <c r="D20" s="250">
        <v>0</v>
      </c>
      <c r="E20" s="250">
        <f>C20+D20</f>
        <v>0</v>
      </c>
      <c r="F20" s="250">
        <v>0</v>
      </c>
      <c r="G20" s="250">
        <v>0</v>
      </c>
      <c r="H20" s="250">
        <f>E20-F20</f>
        <v>0</v>
      </c>
    </row>
    <row r="21" spans="1:8">
      <c r="A21" s="305"/>
      <c r="B21" s="359" t="s">
        <v>401</v>
      </c>
      <c r="C21" s="250">
        <v>0</v>
      </c>
      <c r="D21" s="250">
        <v>0</v>
      </c>
      <c r="E21" s="250">
        <f t="shared" ref="E21:E22" si="4">C21+D21</f>
        <v>0</v>
      </c>
      <c r="F21" s="250">
        <v>0</v>
      </c>
      <c r="G21" s="250">
        <v>0</v>
      </c>
      <c r="H21" s="250">
        <f t="shared" ref="H21:H22" si="5">E21-F21</f>
        <v>0</v>
      </c>
    </row>
    <row r="22" spans="1:8">
      <c r="A22" s="363"/>
      <c r="B22" s="364" t="s">
        <v>402</v>
      </c>
      <c r="C22" s="250">
        <v>0</v>
      </c>
      <c r="D22" s="250">
        <v>0</v>
      </c>
      <c r="E22" s="250">
        <f t="shared" si="4"/>
        <v>0</v>
      </c>
      <c r="F22" s="250">
        <v>0</v>
      </c>
      <c r="G22" s="250">
        <v>0</v>
      </c>
      <c r="H22" s="250">
        <f t="shared" si="5"/>
        <v>0</v>
      </c>
    </row>
    <row r="23" spans="1:8">
      <c r="A23" s="298" t="s">
        <v>403</v>
      </c>
      <c r="B23" s="299"/>
      <c r="C23" s="358">
        <f t="shared" ref="C23:H23" si="6">SUM(C24:C30)</f>
        <v>0</v>
      </c>
      <c r="D23" s="358">
        <f t="shared" si="6"/>
        <v>0</v>
      </c>
      <c r="E23" s="358">
        <f t="shared" si="6"/>
        <v>0</v>
      </c>
      <c r="F23" s="358">
        <f t="shared" si="6"/>
        <v>0</v>
      </c>
      <c r="G23" s="358">
        <f t="shared" si="6"/>
        <v>0</v>
      </c>
      <c r="H23" s="358">
        <f t="shared" si="6"/>
        <v>0</v>
      </c>
    </row>
    <row r="24" spans="1:8">
      <c r="A24" s="305"/>
      <c r="B24" s="359" t="s">
        <v>404</v>
      </c>
      <c r="C24" s="250">
        <v>0</v>
      </c>
      <c r="D24" s="250">
        <v>0</v>
      </c>
      <c r="E24" s="250">
        <f>C24+D24</f>
        <v>0</v>
      </c>
      <c r="F24" s="250">
        <v>0</v>
      </c>
      <c r="G24" s="250">
        <v>0</v>
      </c>
      <c r="H24" s="250">
        <f>E24-F24</f>
        <v>0</v>
      </c>
    </row>
    <row r="25" spans="1:8">
      <c r="A25" s="305"/>
      <c r="B25" s="359" t="s">
        <v>405</v>
      </c>
      <c r="C25" s="250">
        <v>0</v>
      </c>
      <c r="D25" s="250">
        <v>0</v>
      </c>
      <c r="E25" s="250">
        <f t="shared" ref="E25:E30" si="7">C25+D25</f>
        <v>0</v>
      </c>
      <c r="F25" s="250">
        <v>0</v>
      </c>
      <c r="G25" s="250">
        <v>0</v>
      </c>
      <c r="H25" s="250">
        <f t="shared" ref="H25:H30" si="8">E25-F25</f>
        <v>0</v>
      </c>
    </row>
    <row r="26" spans="1:8">
      <c r="A26" s="305"/>
      <c r="B26" s="359" t="s">
        <v>406</v>
      </c>
      <c r="C26" s="250">
        <v>0</v>
      </c>
      <c r="D26" s="250">
        <v>0</v>
      </c>
      <c r="E26" s="250">
        <f t="shared" si="7"/>
        <v>0</v>
      </c>
      <c r="F26" s="250">
        <v>0</v>
      </c>
      <c r="G26" s="250">
        <v>0</v>
      </c>
      <c r="H26" s="250">
        <f t="shared" si="8"/>
        <v>0</v>
      </c>
    </row>
    <row r="27" spans="1:8">
      <c r="A27" s="305"/>
      <c r="B27" s="359" t="s">
        <v>407</v>
      </c>
      <c r="C27" s="250">
        <v>0</v>
      </c>
      <c r="D27" s="250">
        <v>0</v>
      </c>
      <c r="E27" s="250">
        <f t="shared" si="7"/>
        <v>0</v>
      </c>
      <c r="F27" s="250">
        <v>0</v>
      </c>
      <c r="G27" s="250">
        <v>0</v>
      </c>
      <c r="H27" s="250">
        <f t="shared" si="8"/>
        <v>0</v>
      </c>
    </row>
    <row r="28" spans="1:8">
      <c r="A28" s="305"/>
      <c r="B28" s="359" t="s">
        <v>408</v>
      </c>
      <c r="C28" s="250">
        <v>0</v>
      </c>
      <c r="D28" s="250">
        <v>0</v>
      </c>
      <c r="E28" s="250">
        <f t="shared" si="7"/>
        <v>0</v>
      </c>
      <c r="F28" s="250">
        <v>0</v>
      </c>
      <c r="G28" s="250">
        <v>0</v>
      </c>
      <c r="H28" s="250">
        <f t="shared" si="8"/>
        <v>0</v>
      </c>
    </row>
    <row r="29" spans="1:8">
      <c r="A29" s="305"/>
      <c r="B29" s="359" t="s">
        <v>409</v>
      </c>
      <c r="C29" s="250">
        <v>0</v>
      </c>
      <c r="D29" s="250">
        <v>0</v>
      </c>
      <c r="E29" s="250">
        <f t="shared" si="7"/>
        <v>0</v>
      </c>
      <c r="F29" s="250">
        <v>0</v>
      </c>
      <c r="G29" s="250">
        <v>0</v>
      </c>
      <c r="H29" s="250">
        <f t="shared" si="8"/>
        <v>0</v>
      </c>
    </row>
    <row r="30" spans="1:8">
      <c r="A30" s="305"/>
      <c r="B30" s="359" t="s">
        <v>410</v>
      </c>
      <c r="C30" s="250">
        <v>0</v>
      </c>
      <c r="D30" s="250">
        <v>0</v>
      </c>
      <c r="E30" s="250">
        <f t="shared" si="7"/>
        <v>0</v>
      </c>
      <c r="F30" s="250">
        <v>0</v>
      </c>
      <c r="G30" s="250">
        <v>0</v>
      </c>
      <c r="H30" s="250">
        <f t="shared" si="8"/>
        <v>0</v>
      </c>
    </row>
    <row r="31" spans="1:8">
      <c r="A31" s="305"/>
      <c r="B31" s="359"/>
      <c r="C31" s="358"/>
      <c r="D31" s="358"/>
      <c r="E31" s="358"/>
      <c r="F31" s="358"/>
      <c r="G31" s="358"/>
      <c r="H31" s="358"/>
    </row>
    <row r="32" spans="1:8">
      <c r="A32" s="305"/>
      <c r="B32" s="359"/>
      <c r="C32" s="358"/>
      <c r="D32" s="358"/>
      <c r="E32" s="358"/>
      <c r="F32" s="358"/>
      <c r="G32" s="358"/>
      <c r="H32" s="358"/>
    </row>
    <row r="33" spans="1:8">
      <c r="A33" s="365"/>
      <c r="B33" s="366" t="s">
        <v>417</v>
      </c>
      <c r="C33" s="367">
        <f>+C11+C19+C23</f>
        <v>0</v>
      </c>
      <c r="D33" s="367">
        <f t="shared" ref="D33:H33" si="9">+D11+D19+D23</f>
        <v>0</v>
      </c>
      <c r="E33" s="367">
        <f t="shared" si="9"/>
        <v>0</v>
      </c>
      <c r="F33" s="367">
        <f t="shared" si="9"/>
        <v>0</v>
      </c>
      <c r="G33" s="367">
        <f t="shared" si="9"/>
        <v>0</v>
      </c>
      <c r="H33" s="367">
        <f t="shared" si="9"/>
        <v>0</v>
      </c>
    </row>
    <row r="34" spans="1:8">
      <c r="A34" s="365"/>
      <c r="B34" s="366" t="s">
        <v>418</v>
      </c>
      <c r="C34" s="367">
        <f>+'[2]EAPED NE COG'!C10+'[2]EAPED E COG'!C10</f>
        <v>170734720</v>
      </c>
      <c r="D34" s="367">
        <f>+'[2]EAPED NE COG'!D10+'[2]EAPED E COG'!D10-1</f>
        <v>29208861</v>
      </c>
      <c r="E34" s="367">
        <f>+'[2]EAPED NE COG'!E10+'[2]EAPED E COG'!E10</f>
        <v>199943582</v>
      </c>
      <c r="F34" s="367">
        <f>+'[2]EAPED NE COG'!F10+'[2]EAPED E COG'!F10</f>
        <v>199844622</v>
      </c>
      <c r="G34" s="367">
        <f>+'[2]EAPED NE COG'!G10+'[2]EAPED E COG'!G10</f>
        <v>185204419</v>
      </c>
      <c r="H34" s="367">
        <f>+'[2]EAPED NE COG'!H10+'[2]EAPED E COG'!H10</f>
        <v>98960</v>
      </c>
    </row>
  </sheetData>
  <mergeCells count="12">
    <mergeCell ref="A7:B9"/>
    <mergeCell ref="C7:G7"/>
    <mergeCell ref="H7:H8"/>
    <mergeCell ref="A11:B11"/>
    <mergeCell ref="A19:B19"/>
    <mergeCell ref="A23:B23"/>
    <mergeCell ref="A1:H1"/>
    <mergeCell ref="A2:H2"/>
    <mergeCell ref="A3:H3"/>
    <mergeCell ref="A4:H4"/>
    <mergeCell ref="A5:H5"/>
    <mergeCell ref="A6:H6"/>
  </mergeCells>
  <pageMargins left="0.70866141732283472" right="0.51181102362204722" top="0.74803149606299213" bottom="0.74803149606299213" header="0.31496062992125984" footer="0.31496062992125984"/>
  <pageSetup scale="85" orientation="landscape" horizontalDpi="4294967293" vertic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A7FB4-DC10-45CB-AC52-7B8D1C492832}">
  <dimension ref="A1:H38"/>
  <sheetViews>
    <sheetView workbookViewId="0">
      <selection sqref="A1:H38"/>
    </sheetView>
  </sheetViews>
  <sheetFormatPr baseColWidth="10" defaultRowHeight="14.4"/>
  <cols>
    <col min="1" max="1" width="4.5546875" customWidth="1"/>
    <col min="2" max="2" width="57.33203125" customWidth="1"/>
    <col min="3" max="8" width="12.6640625" customWidth="1"/>
  </cols>
  <sheetData>
    <row r="1" spans="1:8">
      <c r="A1" s="345" t="s">
        <v>141</v>
      </c>
      <c r="B1" s="346"/>
      <c r="C1" s="346"/>
      <c r="D1" s="346"/>
      <c r="E1" s="346"/>
      <c r="F1" s="346"/>
      <c r="G1" s="346"/>
      <c r="H1" s="347"/>
    </row>
    <row r="2" spans="1:8">
      <c r="A2" s="348" t="s">
        <v>143</v>
      </c>
      <c r="B2" s="349"/>
      <c r="C2" s="349"/>
      <c r="D2" s="349"/>
      <c r="E2" s="349"/>
      <c r="F2" s="349"/>
      <c r="G2" s="349"/>
      <c r="H2" s="350"/>
    </row>
    <row r="3" spans="1:8">
      <c r="A3" s="348" t="s">
        <v>413</v>
      </c>
      <c r="B3" s="349"/>
      <c r="C3" s="349"/>
      <c r="D3" s="349"/>
      <c r="E3" s="349"/>
      <c r="F3" s="349"/>
      <c r="G3" s="349"/>
      <c r="H3" s="350"/>
    </row>
    <row r="4" spans="1:8">
      <c r="A4" s="348" t="s">
        <v>419</v>
      </c>
      <c r="B4" s="349"/>
      <c r="C4" s="349"/>
      <c r="D4" s="349"/>
      <c r="E4" s="349"/>
      <c r="F4" s="349"/>
      <c r="G4" s="349"/>
      <c r="H4" s="350"/>
    </row>
    <row r="5" spans="1:8" ht="15" thickBot="1">
      <c r="A5" s="351" t="s">
        <v>173</v>
      </c>
      <c r="B5" s="351"/>
      <c r="C5" s="351"/>
      <c r="D5" s="351"/>
      <c r="E5" s="351"/>
      <c r="F5" s="351"/>
      <c r="G5" s="351"/>
      <c r="H5" s="351"/>
    </row>
    <row r="6" spans="1:8" ht="15" thickBot="1">
      <c r="A6" s="371" t="s">
        <v>330</v>
      </c>
      <c r="B6" s="371"/>
      <c r="C6" s="371"/>
      <c r="D6" s="371"/>
      <c r="E6" s="371"/>
      <c r="F6" s="371"/>
      <c r="G6" s="371"/>
      <c r="H6" s="371"/>
    </row>
    <row r="7" spans="1:8" ht="15" thickBot="1">
      <c r="A7" s="353" t="s">
        <v>225</v>
      </c>
      <c r="B7" s="353"/>
      <c r="C7" s="354" t="s">
        <v>331</v>
      </c>
      <c r="D7" s="354"/>
      <c r="E7" s="354"/>
      <c r="F7" s="354"/>
      <c r="G7" s="354"/>
      <c r="H7" s="354" t="s">
        <v>332</v>
      </c>
    </row>
    <row r="8" spans="1:8" ht="21" thickBot="1">
      <c r="A8" s="353"/>
      <c r="B8" s="353"/>
      <c r="C8" s="355" t="s">
        <v>226</v>
      </c>
      <c r="D8" s="355" t="s">
        <v>333</v>
      </c>
      <c r="E8" s="355" t="s">
        <v>257</v>
      </c>
      <c r="F8" s="355" t="s">
        <v>210</v>
      </c>
      <c r="G8" s="355" t="s">
        <v>227</v>
      </c>
      <c r="H8" s="354"/>
    </row>
    <row r="9" spans="1:8">
      <c r="A9" s="356"/>
      <c r="B9" s="356"/>
      <c r="C9" s="357">
        <v>1</v>
      </c>
      <c r="D9" s="357">
        <v>2</v>
      </c>
      <c r="E9" s="357" t="s">
        <v>334</v>
      </c>
      <c r="F9" s="357">
        <v>4</v>
      </c>
      <c r="G9" s="357">
        <v>5</v>
      </c>
      <c r="H9" s="357" t="s">
        <v>335</v>
      </c>
    </row>
    <row r="10" spans="1:8">
      <c r="A10" s="305"/>
      <c r="B10" s="359"/>
      <c r="C10" s="358"/>
      <c r="D10" s="358"/>
      <c r="E10" s="358"/>
      <c r="F10" s="358"/>
      <c r="G10" s="358"/>
      <c r="H10" s="358"/>
    </row>
    <row r="11" spans="1:8">
      <c r="A11" s="298" t="s">
        <v>336</v>
      </c>
      <c r="B11" s="299"/>
      <c r="C11" s="358">
        <f>SUM(C12:C19)</f>
        <v>170734720</v>
      </c>
      <c r="D11" s="358">
        <f t="shared" ref="D11:H11" si="0">SUM(D12:D19)</f>
        <v>26528662</v>
      </c>
      <c r="E11" s="358">
        <f t="shared" si="0"/>
        <v>197263382</v>
      </c>
      <c r="F11" s="358">
        <f t="shared" si="0"/>
        <v>197164425</v>
      </c>
      <c r="G11" s="358">
        <f t="shared" si="0"/>
        <v>184172917</v>
      </c>
      <c r="H11" s="358">
        <f t="shared" si="0"/>
        <v>98957</v>
      </c>
    </row>
    <row r="12" spans="1:8">
      <c r="A12" s="305"/>
      <c r="B12" s="359" t="s">
        <v>420</v>
      </c>
      <c r="C12" s="250">
        <v>170734720</v>
      </c>
      <c r="D12" s="250">
        <v>26528662</v>
      </c>
      <c r="E12" s="250">
        <f>C12+D12</f>
        <v>197263382</v>
      </c>
      <c r="F12" s="250">
        <v>197164425</v>
      </c>
      <c r="G12" s="250">
        <v>184172917</v>
      </c>
      <c r="H12" s="250">
        <f>E12-F12</f>
        <v>98957</v>
      </c>
    </row>
    <row r="13" spans="1:8">
      <c r="A13" s="305"/>
      <c r="B13" s="359" t="s">
        <v>421</v>
      </c>
      <c r="C13" s="250">
        <v>0</v>
      </c>
      <c r="D13" s="250">
        <v>0</v>
      </c>
      <c r="E13" s="250">
        <f t="shared" ref="E13:E19" si="1">C13+D13</f>
        <v>0</v>
      </c>
      <c r="F13" s="250">
        <v>0</v>
      </c>
      <c r="G13" s="250">
        <v>0</v>
      </c>
      <c r="H13" s="250">
        <f t="shared" ref="H13:H19" si="2">E13-F13</f>
        <v>0</v>
      </c>
    </row>
    <row r="14" spans="1:8">
      <c r="A14" s="305"/>
      <c r="B14" s="359" t="s">
        <v>422</v>
      </c>
      <c r="C14" s="250">
        <v>0</v>
      </c>
      <c r="D14" s="250">
        <v>0</v>
      </c>
      <c r="E14" s="250">
        <f t="shared" si="1"/>
        <v>0</v>
      </c>
      <c r="F14" s="250">
        <v>0</v>
      </c>
      <c r="G14" s="250">
        <v>0</v>
      </c>
      <c r="H14" s="250">
        <f t="shared" si="2"/>
        <v>0</v>
      </c>
    </row>
    <row r="15" spans="1:8">
      <c r="A15" s="305"/>
      <c r="B15" s="359" t="s">
        <v>423</v>
      </c>
      <c r="C15" s="250">
        <v>0</v>
      </c>
      <c r="D15" s="250">
        <v>0</v>
      </c>
      <c r="E15" s="250">
        <f t="shared" si="1"/>
        <v>0</v>
      </c>
      <c r="F15" s="250">
        <v>0</v>
      </c>
      <c r="G15" s="250">
        <v>0</v>
      </c>
      <c r="H15" s="250">
        <f t="shared" si="2"/>
        <v>0</v>
      </c>
    </row>
    <row r="16" spans="1:8">
      <c r="A16" s="305"/>
      <c r="B16" s="359" t="s">
        <v>424</v>
      </c>
      <c r="C16" s="250">
        <v>0</v>
      </c>
      <c r="D16" s="250">
        <v>0</v>
      </c>
      <c r="E16" s="250">
        <f t="shared" si="1"/>
        <v>0</v>
      </c>
      <c r="F16" s="250">
        <v>0</v>
      </c>
      <c r="G16" s="250">
        <v>0</v>
      </c>
      <c r="H16" s="250">
        <f t="shared" si="2"/>
        <v>0</v>
      </c>
    </row>
    <row r="17" spans="1:8">
      <c r="A17" s="305"/>
      <c r="B17" s="359" t="s">
        <v>425</v>
      </c>
      <c r="C17" s="250">
        <v>0</v>
      </c>
      <c r="D17" s="250">
        <v>0</v>
      </c>
      <c r="E17" s="250">
        <f t="shared" si="1"/>
        <v>0</v>
      </c>
      <c r="F17" s="250">
        <v>0</v>
      </c>
      <c r="G17" s="250">
        <v>0</v>
      </c>
      <c r="H17" s="250">
        <f t="shared" si="2"/>
        <v>0</v>
      </c>
    </row>
    <row r="18" spans="1:8">
      <c r="A18" s="305"/>
      <c r="B18" s="359" t="s">
        <v>426</v>
      </c>
      <c r="C18" s="250">
        <v>0</v>
      </c>
      <c r="D18" s="250">
        <v>0</v>
      </c>
      <c r="E18" s="250">
        <f t="shared" si="1"/>
        <v>0</v>
      </c>
      <c r="F18" s="250">
        <v>0</v>
      </c>
      <c r="G18" s="250">
        <v>0</v>
      </c>
      <c r="H18" s="250">
        <f t="shared" si="2"/>
        <v>0</v>
      </c>
    </row>
    <row r="19" spans="1:8">
      <c r="A19" s="305"/>
      <c r="B19" s="359" t="s">
        <v>427</v>
      </c>
      <c r="C19" s="250">
        <v>0</v>
      </c>
      <c r="D19" s="250">
        <v>0</v>
      </c>
      <c r="E19" s="250">
        <f t="shared" si="1"/>
        <v>0</v>
      </c>
      <c r="F19" s="250">
        <v>0</v>
      </c>
      <c r="G19" s="250">
        <v>0</v>
      </c>
      <c r="H19" s="250">
        <f t="shared" si="2"/>
        <v>0</v>
      </c>
    </row>
    <row r="20" spans="1:8">
      <c r="A20" s="305"/>
      <c r="B20" s="359"/>
      <c r="C20" s="358"/>
      <c r="D20" s="358"/>
      <c r="E20" s="358"/>
      <c r="F20" s="358"/>
      <c r="G20" s="358"/>
      <c r="H20" s="370"/>
    </row>
    <row r="21" spans="1:8">
      <c r="A21" s="298" t="s">
        <v>414</v>
      </c>
      <c r="B21" s="299"/>
      <c r="C21" s="358">
        <f>SUM(C22:C29)</f>
        <v>0</v>
      </c>
      <c r="D21" s="358">
        <f t="shared" ref="D21:H21" si="3">SUM(D22:D29)</f>
        <v>2680200</v>
      </c>
      <c r="E21" s="358">
        <f t="shared" si="3"/>
        <v>2680200</v>
      </c>
      <c r="F21" s="358">
        <f t="shared" si="3"/>
        <v>2680197</v>
      </c>
      <c r="G21" s="358">
        <f t="shared" si="3"/>
        <v>1031502</v>
      </c>
      <c r="H21" s="358">
        <f t="shared" si="3"/>
        <v>3</v>
      </c>
    </row>
    <row r="22" spans="1:8">
      <c r="A22" s="305"/>
      <c r="B22" s="359" t="s">
        <v>420</v>
      </c>
      <c r="C22" s="250">
        <v>0</v>
      </c>
      <c r="D22" s="250">
        <v>2680200</v>
      </c>
      <c r="E22" s="250">
        <f>C22+D22</f>
        <v>2680200</v>
      </c>
      <c r="F22" s="250">
        <v>2680197</v>
      </c>
      <c r="G22" s="250">
        <v>1031502</v>
      </c>
      <c r="H22" s="250">
        <f>E22-F22</f>
        <v>3</v>
      </c>
    </row>
    <row r="23" spans="1:8">
      <c r="A23" s="305"/>
      <c r="B23" s="359" t="s">
        <v>421</v>
      </c>
      <c r="C23" s="250">
        <v>0</v>
      </c>
      <c r="D23" s="250">
        <v>0</v>
      </c>
      <c r="E23" s="250">
        <f t="shared" ref="E23:E29" si="4">C23+D23</f>
        <v>0</v>
      </c>
      <c r="F23" s="250">
        <v>0</v>
      </c>
      <c r="G23" s="250">
        <v>0</v>
      </c>
      <c r="H23" s="250">
        <f t="shared" ref="H23:H29" si="5">E23-F23</f>
        <v>0</v>
      </c>
    </row>
    <row r="24" spans="1:8">
      <c r="A24" s="305"/>
      <c r="B24" s="359" t="s">
        <v>422</v>
      </c>
      <c r="C24" s="250">
        <v>0</v>
      </c>
      <c r="D24" s="250">
        <v>0</v>
      </c>
      <c r="E24" s="250">
        <f t="shared" si="4"/>
        <v>0</v>
      </c>
      <c r="F24" s="250">
        <v>0</v>
      </c>
      <c r="G24" s="250">
        <v>0</v>
      </c>
      <c r="H24" s="250">
        <f t="shared" si="5"/>
        <v>0</v>
      </c>
    </row>
    <row r="25" spans="1:8">
      <c r="A25" s="305"/>
      <c r="B25" s="359" t="s">
        <v>423</v>
      </c>
      <c r="C25" s="250">
        <v>0</v>
      </c>
      <c r="D25" s="250">
        <v>0</v>
      </c>
      <c r="E25" s="250">
        <f t="shared" si="4"/>
        <v>0</v>
      </c>
      <c r="F25" s="250">
        <v>0</v>
      </c>
      <c r="G25" s="250">
        <v>0</v>
      </c>
      <c r="H25" s="250">
        <f t="shared" si="5"/>
        <v>0</v>
      </c>
    </row>
    <row r="26" spans="1:8">
      <c r="A26" s="305"/>
      <c r="B26" s="359" t="s">
        <v>424</v>
      </c>
      <c r="C26" s="250">
        <v>0</v>
      </c>
      <c r="D26" s="250">
        <v>0</v>
      </c>
      <c r="E26" s="250">
        <f t="shared" si="4"/>
        <v>0</v>
      </c>
      <c r="F26" s="250">
        <v>0</v>
      </c>
      <c r="G26" s="250">
        <v>0</v>
      </c>
      <c r="H26" s="250">
        <f t="shared" si="5"/>
        <v>0</v>
      </c>
    </row>
    <row r="27" spans="1:8">
      <c r="A27" s="305"/>
      <c r="B27" s="359" t="s">
        <v>425</v>
      </c>
      <c r="C27" s="250">
        <v>0</v>
      </c>
      <c r="D27" s="250">
        <v>0</v>
      </c>
      <c r="E27" s="250">
        <f t="shared" si="4"/>
        <v>0</v>
      </c>
      <c r="F27" s="250">
        <v>0</v>
      </c>
      <c r="G27" s="250">
        <v>0</v>
      </c>
      <c r="H27" s="250">
        <f t="shared" si="5"/>
        <v>0</v>
      </c>
    </row>
    <row r="28" spans="1:8">
      <c r="A28" s="305"/>
      <c r="B28" s="359" t="s">
        <v>426</v>
      </c>
      <c r="C28" s="250">
        <v>0</v>
      </c>
      <c r="D28" s="250">
        <v>0</v>
      </c>
      <c r="E28" s="250">
        <f t="shared" si="4"/>
        <v>0</v>
      </c>
      <c r="F28" s="250">
        <v>0</v>
      </c>
      <c r="G28" s="250">
        <v>0</v>
      </c>
      <c r="H28" s="250">
        <f t="shared" si="5"/>
        <v>0</v>
      </c>
    </row>
    <row r="29" spans="1:8">
      <c r="A29" s="305"/>
      <c r="B29" s="359" t="s">
        <v>427</v>
      </c>
      <c r="C29" s="250">
        <v>0</v>
      </c>
      <c r="D29" s="250">
        <v>0</v>
      </c>
      <c r="E29" s="250">
        <f t="shared" si="4"/>
        <v>0</v>
      </c>
      <c r="F29" s="250">
        <v>0</v>
      </c>
      <c r="G29" s="250">
        <v>0</v>
      </c>
      <c r="H29" s="250">
        <f t="shared" si="5"/>
        <v>0</v>
      </c>
    </row>
    <row r="30" spans="1:8">
      <c r="A30" s="305"/>
      <c r="B30" s="359"/>
      <c r="C30" s="358"/>
      <c r="D30" s="358"/>
      <c r="E30" s="358"/>
      <c r="F30" s="358"/>
      <c r="G30" s="358"/>
      <c r="H30" s="358"/>
    </row>
    <row r="31" spans="1:8">
      <c r="A31" s="305"/>
      <c r="B31" s="359"/>
      <c r="C31" s="358"/>
      <c r="D31" s="358"/>
      <c r="E31" s="358"/>
      <c r="F31" s="358"/>
      <c r="G31" s="358"/>
      <c r="H31" s="358"/>
    </row>
    <row r="32" spans="1:8">
      <c r="A32" s="305"/>
      <c r="B32" s="359"/>
      <c r="C32" s="358"/>
      <c r="D32" s="358"/>
      <c r="E32" s="358"/>
      <c r="F32" s="358"/>
      <c r="G32" s="358"/>
      <c r="H32" s="358"/>
    </row>
    <row r="33" spans="1:8">
      <c r="A33" s="305"/>
      <c r="B33" s="359"/>
      <c r="C33" s="358"/>
      <c r="D33" s="358"/>
      <c r="E33" s="358"/>
      <c r="F33" s="358"/>
      <c r="G33" s="358"/>
      <c r="H33" s="358"/>
    </row>
    <row r="34" spans="1:8">
      <c r="A34" s="305"/>
      <c r="B34" s="359"/>
      <c r="C34" s="358"/>
      <c r="D34" s="358"/>
      <c r="E34" s="358"/>
      <c r="F34" s="358"/>
      <c r="G34" s="358"/>
      <c r="H34" s="358"/>
    </row>
    <row r="35" spans="1:8">
      <c r="A35" s="305"/>
      <c r="B35" s="359"/>
      <c r="C35" s="358"/>
      <c r="D35" s="358"/>
      <c r="E35" s="358"/>
      <c r="F35" s="358"/>
      <c r="G35" s="358"/>
      <c r="H35" s="358"/>
    </row>
    <row r="36" spans="1:8">
      <c r="A36" s="305"/>
      <c r="B36" s="359"/>
      <c r="C36" s="358"/>
      <c r="D36" s="358"/>
      <c r="E36" s="358"/>
      <c r="F36" s="358"/>
      <c r="G36" s="358"/>
      <c r="H36" s="358"/>
    </row>
    <row r="37" spans="1:8">
      <c r="A37" s="372" t="s">
        <v>428</v>
      </c>
      <c r="B37" s="373"/>
      <c r="C37" s="374">
        <f>C11+C21</f>
        <v>170734720</v>
      </c>
      <c r="D37" s="374">
        <f t="shared" ref="D37:H37" si="6">D11+D21</f>
        <v>29208862</v>
      </c>
      <c r="E37" s="374">
        <f t="shared" si="6"/>
        <v>199943582</v>
      </c>
      <c r="F37" s="374">
        <f t="shared" si="6"/>
        <v>199844622</v>
      </c>
      <c r="G37" s="374">
        <f t="shared" si="6"/>
        <v>185204419</v>
      </c>
      <c r="H37" s="374">
        <f t="shared" si="6"/>
        <v>98960</v>
      </c>
    </row>
    <row r="38" spans="1:8">
      <c r="A38" s="375"/>
      <c r="B38" s="375"/>
      <c r="C38" s="376"/>
      <c r="D38" s="376"/>
      <c r="E38" s="376"/>
      <c r="F38" s="376"/>
      <c r="G38" s="376"/>
      <c r="H38" s="376"/>
    </row>
  </sheetData>
  <mergeCells count="12">
    <mergeCell ref="A7:B9"/>
    <mergeCell ref="C7:G7"/>
    <mergeCell ref="H7:H8"/>
    <mergeCell ref="A11:B11"/>
    <mergeCell ref="A21:B21"/>
    <mergeCell ref="A37:B37"/>
    <mergeCell ref="A1:H1"/>
    <mergeCell ref="A2:H2"/>
    <mergeCell ref="A3:H3"/>
    <mergeCell ref="A4:H4"/>
    <mergeCell ref="A5:H5"/>
    <mergeCell ref="A6:H6"/>
  </mergeCells>
  <pageMargins left="0.70866141732283472" right="0.51181102362204722" top="0.74803149606299213" bottom="0.74803149606299213" header="0.31496062992125984" footer="0.31496062992125984"/>
  <pageSetup scale="85" orientation="landscape" horizontalDpi="4294967293" vertic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C4B51-9194-4AA2-B43D-7212B3216EC7}">
  <dimension ref="A1:H45"/>
  <sheetViews>
    <sheetView workbookViewId="0">
      <selection sqref="A1:H45"/>
    </sheetView>
  </sheetViews>
  <sheetFormatPr baseColWidth="10" defaultRowHeight="14.4"/>
  <cols>
    <col min="1" max="1" width="4.5546875" customWidth="1"/>
    <col min="2" max="2" width="60.33203125" customWidth="1"/>
    <col min="3" max="8" width="12.6640625" customWidth="1"/>
  </cols>
  <sheetData>
    <row r="1" spans="1:8">
      <c r="A1" s="345" t="s">
        <v>141</v>
      </c>
      <c r="B1" s="346"/>
      <c r="C1" s="346"/>
      <c r="D1" s="346"/>
      <c r="E1" s="346"/>
      <c r="F1" s="346"/>
      <c r="G1" s="346"/>
      <c r="H1" s="347"/>
    </row>
    <row r="2" spans="1:8">
      <c r="A2" s="348" t="s">
        <v>143</v>
      </c>
      <c r="B2" s="349"/>
      <c r="C2" s="349"/>
      <c r="D2" s="349"/>
      <c r="E2" s="349"/>
      <c r="F2" s="349"/>
      <c r="G2" s="349"/>
      <c r="H2" s="350"/>
    </row>
    <row r="3" spans="1:8">
      <c r="A3" s="348" t="s">
        <v>413</v>
      </c>
      <c r="B3" s="349"/>
      <c r="C3" s="349"/>
      <c r="D3" s="349"/>
      <c r="E3" s="349"/>
      <c r="F3" s="349"/>
      <c r="G3" s="349"/>
      <c r="H3" s="350"/>
    </row>
    <row r="4" spans="1:8">
      <c r="A4" s="348" t="s">
        <v>429</v>
      </c>
      <c r="B4" s="349"/>
      <c r="C4" s="349"/>
      <c r="D4" s="349"/>
      <c r="E4" s="349"/>
      <c r="F4" s="349"/>
      <c r="G4" s="349"/>
      <c r="H4" s="350"/>
    </row>
    <row r="5" spans="1:8" ht="15" thickBot="1">
      <c r="A5" s="351" t="s">
        <v>173</v>
      </c>
      <c r="B5" s="351"/>
      <c r="C5" s="351"/>
      <c r="D5" s="351"/>
      <c r="E5" s="351"/>
      <c r="F5" s="351"/>
      <c r="G5" s="351"/>
      <c r="H5" s="351"/>
    </row>
    <row r="6" spans="1:8">
      <c r="A6" s="377" t="s">
        <v>330</v>
      </c>
      <c r="B6" s="377"/>
      <c r="C6" s="377"/>
      <c r="D6" s="377"/>
      <c r="E6" s="377"/>
      <c r="F6" s="377"/>
      <c r="G6" s="377"/>
      <c r="H6" s="377"/>
    </row>
    <row r="7" spans="1:8">
      <c r="A7" s="378" t="s">
        <v>225</v>
      </c>
      <c r="B7" s="378"/>
      <c r="C7" s="379" t="s">
        <v>331</v>
      </c>
      <c r="D7" s="379"/>
      <c r="E7" s="379"/>
      <c r="F7" s="379"/>
      <c r="G7" s="379"/>
      <c r="H7" s="379" t="s">
        <v>332</v>
      </c>
    </row>
    <row r="8" spans="1:8" ht="20.399999999999999">
      <c r="A8" s="378"/>
      <c r="B8" s="378"/>
      <c r="C8" s="380" t="s">
        <v>226</v>
      </c>
      <c r="D8" s="380" t="s">
        <v>333</v>
      </c>
      <c r="E8" s="380" t="s">
        <v>257</v>
      </c>
      <c r="F8" s="380" t="s">
        <v>210</v>
      </c>
      <c r="G8" s="380" t="s">
        <v>227</v>
      </c>
      <c r="H8" s="379"/>
    </row>
    <row r="9" spans="1:8">
      <c r="A9" s="378"/>
      <c r="B9" s="378"/>
      <c r="C9" s="380">
        <v>1</v>
      </c>
      <c r="D9" s="380">
        <v>2</v>
      </c>
      <c r="E9" s="380" t="s">
        <v>334</v>
      </c>
      <c r="F9" s="380">
        <v>4</v>
      </c>
      <c r="G9" s="380">
        <v>5</v>
      </c>
      <c r="H9" s="380" t="s">
        <v>335</v>
      </c>
    </row>
    <row r="10" spans="1:8">
      <c r="A10" s="381" t="s">
        <v>336</v>
      </c>
      <c r="B10" s="382"/>
      <c r="C10" s="383">
        <f>+C11+C20+C28+C38</f>
        <v>170734720</v>
      </c>
      <c r="D10" s="383">
        <f t="shared" ref="D10:H10" si="0">+D11+D20+D28+D38</f>
        <v>26528661</v>
      </c>
      <c r="E10" s="383">
        <f t="shared" si="0"/>
        <v>197263381</v>
      </c>
      <c r="F10" s="383">
        <f t="shared" si="0"/>
        <v>197164425</v>
      </c>
      <c r="G10" s="383">
        <f t="shared" si="0"/>
        <v>184172916</v>
      </c>
      <c r="H10" s="383">
        <f t="shared" si="0"/>
        <v>98957</v>
      </c>
    </row>
    <row r="11" spans="1:8">
      <c r="A11" s="384" t="s">
        <v>430</v>
      </c>
      <c r="B11" s="385"/>
      <c r="C11" s="386">
        <f>SUM(C12:C19)</f>
        <v>0</v>
      </c>
      <c r="D11" s="386">
        <f>SUM(D12:D19)</f>
        <v>0</v>
      </c>
      <c r="E11" s="386">
        <f t="shared" ref="E11:H11" si="1">SUM(E12:E19)</f>
        <v>0</v>
      </c>
      <c r="F11" s="386">
        <f t="shared" si="1"/>
        <v>0</v>
      </c>
      <c r="G11" s="386">
        <f t="shared" si="1"/>
        <v>0</v>
      </c>
      <c r="H11" s="386">
        <f t="shared" si="1"/>
        <v>0</v>
      </c>
    </row>
    <row r="12" spans="1:8">
      <c r="A12" s="387"/>
      <c r="B12" s="388" t="s">
        <v>431</v>
      </c>
      <c r="C12" s="389">
        <v>0</v>
      </c>
      <c r="D12" s="389">
        <v>0</v>
      </c>
      <c r="E12" s="389">
        <f>C12+D12</f>
        <v>0</v>
      </c>
      <c r="F12" s="389">
        <v>0</v>
      </c>
      <c r="G12" s="389">
        <v>0</v>
      </c>
      <c r="H12" s="389">
        <f>E12-F12</f>
        <v>0</v>
      </c>
    </row>
    <row r="13" spans="1:8">
      <c r="A13" s="387"/>
      <c r="B13" s="388" t="s">
        <v>432</v>
      </c>
      <c r="C13" s="389">
        <v>0</v>
      </c>
      <c r="D13" s="389">
        <v>0</v>
      </c>
      <c r="E13" s="389">
        <f t="shared" ref="E13:E19" si="2">C13+D13</f>
        <v>0</v>
      </c>
      <c r="F13" s="389">
        <v>0</v>
      </c>
      <c r="G13" s="389">
        <v>0</v>
      </c>
      <c r="H13" s="389">
        <f t="shared" ref="H13:H19" si="3">E13-F13</f>
        <v>0</v>
      </c>
    </row>
    <row r="14" spans="1:8">
      <c r="A14" s="387"/>
      <c r="B14" s="388" t="s">
        <v>433</v>
      </c>
      <c r="C14" s="389">
        <v>0</v>
      </c>
      <c r="D14" s="389">
        <v>0</v>
      </c>
      <c r="E14" s="389">
        <f t="shared" si="2"/>
        <v>0</v>
      </c>
      <c r="F14" s="389">
        <v>0</v>
      </c>
      <c r="G14" s="389">
        <v>0</v>
      </c>
      <c r="H14" s="389">
        <f t="shared" si="3"/>
        <v>0</v>
      </c>
    </row>
    <row r="15" spans="1:8">
      <c r="A15" s="387"/>
      <c r="B15" s="388" t="s">
        <v>434</v>
      </c>
      <c r="C15" s="389">
        <v>0</v>
      </c>
      <c r="D15" s="389">
        <v>0</v>
      </c>
      <c r="E15" s="389">
        <f t="shared" si="2"/>
        <v>0</v>
      </c>
      <c r="F15" s="389">
        <v>0</v>
      </c>
      <c r="G15" s="389">
        <v>0</v>
      </c>
      <c r="H15" s="389">
        <f t="shared" si="3"/>
        <v>0</v>
      </c>
    </row>
    <row r="16" spans="1:8">
      <c r="A16" s="387"/>
      <c r="B16" s="388" t="s">
        <v>435</v>
      </c>
      <c r="C16" s="389">
        <v>0</v>
      </c>
      <c r="D16" s="389">
        <v>0</v>
      </c>
      <c r="E16" s="389">
        <f t="shared" si="2"/>
        <v>0</v>
      </c>
      <c r="F16" s="389">
        <v>0</v>
      </c>
      <c r="G16" s="389">
        <v>0</v>
      </c>
      <c r="H16" s="389">
        <f t="shared" si="3"/>
        <v>0</v>
      </c>
    </row>
    <row r="17" spans="1:8">
      <c r="A17" s="387"/>
      <c r="B17" s="388" t="s">
        <v>436</v>
      </c>
      <c r="C17" s="389">
        <v>0</v>
      </c>
      <c r="D17" s="389">
        <v>0</v>
      </c>
      <c r="E17" s="389">
        <f t="shared" si="2"/>
        <v>0</v>
      </c>
      <c r="F17" s="389">
        <v>0</v>
      </c>
      <c r="G17" s="389">
        <v>0</v>
      </c>
      <c r="H17" s="389">
        <f t="shared" si="3"/>
        <v>0</v>
      </c>
    </row>
    <row r="18" spans="1:8">
      <c r="A18" s="387"/>
      <c r="B18" s="388" t="s">
        <v>437</v>
      </c>
      <c r="C18" s="389">
        <v>0</v>
      </c>
      <c r="D18" s="389">
        <v>0</v>
      </c>
      <c r="E18" s="389">
        <f t="shared" si="2"/>
        <v>0</v>
      </c>
      <c r="F18" s="389">
        <v>0</v>
      </c>
      <c r="G18" s="389">
        <v>0</v>
      </c>
      <c r="H18" s="389">
        <f t="shared" si="3"/>
        <v>0</v>
      </c>
    </row>
    <row r="19" spans="1:8">
      <c r="A19" s="387"/>
      <c r="B19" s="388" t="s">
        <v>438</v>
      </c>
      <c r="C19" s="389">
        <v>0</v>
      </c>
      <c r="D19" s="389">
        <v>0</v>
      </c>
      <c r="E19" s="389">
        <f t="shared" si="2"/>
        <v>0</v>
      </c>
      <c r="F19" s="389">
        <v>0</v>
      </c>
      <c r="G19" s="389">
        <v>0</v>
      </c>
      <c r="H19" s="389">
        <f t="shared" si="3"/>
        <v>0</v>
      </c>
    </row>
    <row r="20" spans="1:8">
      <c r="A20" s="384" t="s">
        <v>439</v>
      </c>
      <c r="B20" s="385"/>
      <c r="C20" s="386">
        <f>SUM(C21:C27)</f>
        <v>170734720</v>
      </c>
      <c r="D20" s="386">
        <f t="shared" ref="D20:H20" si="4">SUM(D21:D27)</f>
        <v>26528661</v>
      </c>
      <c r="E20" s="386">
        <f t="shared" si="4"/>
        <v>197263381</v>
      </c>
      <c r="F20" s="386">
        <f t="shared" si="4"/>
        <v>197164425</v>
      </c>
      <c r="G20" s="386">
        <f t="shared" si="4"/>
        <v>184172916</v>
      </c>
      <c r="H20" s="386">
        <f t="shared" si="4"/>
        <v>98957</v>
      </c>
    </row>
    <row r="21" spans="1:8">
      <c r="A21" s="387"/>
      <c r="B21" s="388" t="s">
        <v>440</v>
      </c>
      <c r="C21" s="390">
        <v>0</v>
      </c>
      <c r="D21" s="390">
        <v>0</v>
      </c>
      <c r="E21" s="390">
        <f>C21+D21</f>
        <v>0</v>
      </c>
      <c r="F21" s="390">
        <v>0</v>
      </c>
      <c r="G21" s="390">
        <v>0</v>
      </c>
      <c r="H21" s="390">
        <f>E21-F21</f>
        <v>0</v>
      </c>
    </row>
    <row r="22" spans="1:8">
      <c r="A22" s="387"/>
      <c r="B22" s="388" t="s">
        <v>441</v>
      </c>
      <c r="C22" s="390">
        <v>0</v>
      </c>
      <c r="D22" s="390">
        <v>0</v>
      </c>
      <c r="E22" s="390">
        <f t="shared" ref="E22:E27" si="5">C22+D22</f>
        <v>0</v>
      </c>
      <c r="F22" s="390">
        <v>0</v>
      </c>
      <c r="G22" s="390">
        <v>0</v>
      </c>
      <c r="H22" s="390">
        <f t="shared" ref="H22:H27" si="6">E22-F22</f>
        <v>0</v>
      </c>
    </row>
    <row r="23" spans="1:8">
      <c r="A23" s="387"/>
      <c r="B23" s="388" t="s">
        <v>442</v>
      </c>
      <c r="C23" s="390">
        <v>0</v>
      </c>
      <c r="D23" s="390">
        <v>0</v>
      </c>
      <c r="E23" s="390">
        <f t="shared" si="5"/>
        <v>0</v>
      </c>
      <c r="F23" s="390">
        <v>0</v>
      </c>
      <c r="G23" s="390">
        <v>0</v>
      </c>
      <c r="H23" s="390">
        <f t="shared" si="6"/>
        <v>0</v>
      </c>
    </row>
    <row r="24" spans="1:8">
      <c r="A24" s="387"/>
      <c r="B24" s="388" t="s">
        <v>443</v>
      </c>
      <c r="C24" s="390">
        <v>170734720</v>
      </c>
      <c r="D24" s="390">
        <v>26528661</v>
      </c>
      <c r="E24" s="390">
        <f t="shared" si="5"/>
        <v>197263381</v>
      </c>
      <c r="F24" s="390">
        <v>197164425</v>
      </c>
      <c r="G24" s="390">
        <v>184172916</v>
      </c>
      <c r="H24" s="390">
        <f>E24-F24+1</f>
        <v>98957</v>
      </c>
    </row>
    <row r="25" spans="1:8">
      <c r="A25" s="387"/>
      <c r="B25" s="388" t="s">
        <v>444</v>
      </c>
      <c r="C25" s="390">
        <v>0</v>
      </c>
      <c r="D25" s="390">
        <v>0</v>
      </c>
      <c r="E25" s="390">
        <f t="shared" si="5"/>
        <v>0</v>
      </c>
      <c r="F25" s="390">
        <v>0</v>
      </c>
      <c r="G25" s="390">
        <v>0</v>
      </c>
      <c r="H25" s="390">
        <f t="shared" si="6"/>
        <v>0</v>
      </c>
    </row>
    <row r="26" spans="1:8">
      <c r="A26" s="387"/>
      <c r="B26" s="388" t="s">
        <v>445</v>
      </c>
      <c r="C26" s="390">
        <v>0</v>
      </c>
      <c r="D26" s="390">
        <v>0</v>
      </c>
      <c r="E26" s="390">
        <f t="shared" si="5"/>
        <v>0</v>
      </c>
      <c r="F26" s="390">
        <v>0</v>
      </c>
      <c r="G26" s="390">
        <v>0</v>
      </c>
      <c r="H26" s="390">
        <f t="shared" si="6"/>
        <v>0</v>
      </c>
    </row>
    <row r="27" spans="1:8">
      <c r="A27" s="387"/>
      <c r="B27" s="388" t="s">
        <v>446</v>
      </c>
      <c r="C27" s="390">
        <v>0</v>
      </c>
      <c r="D27" s="390">
        <v>0</v>
      </c>
      <c r="E27" s="390">
        <f t="shared" si="5"/>
        <v>0</v>
      </c>
      <c r="F27" s="390">
        <v>0</v>
      </c>
      <c r="G27" s="390">
        <v>0</v>
      </c>
      <c r="H27" s="390">
        <f t="shared" si="6"/>
        <v>0</v>
      </c>
    </row>
    <row r="28" spans="1:8">
      <c r="A28" s="384" t="s">
        <v>447</v>
      </c>
      <c r="B28" s="385"/>
      <c r="C28" s="383">
        <f>SUM(C29:C37)</f>
        <v>0</v>
      </c>
      <c r="D28" s="383">
        <f t="shared" ref="D28:H28" si="7">SUM(D29:D37)</f>
        <v>0</v>
      </c>
      <c r="E28" s="383">
        <f t="shared" si="7"/>
        <v>0</v>
      </c>
      <c r="F28" s="383">
        <f t="shared" si="7"/>
        <v>0</v>
      </c>
      <c r="G28" s="383">
        <f t="shared" si="7"/>
        <v>0</v>
      </c>
      <c r="H28" s="383">
        <f t="shared" si="7"/>
        <v>0</v>
      </c>
    </row>
    <row r="29" spans="1:8">
      <c r="A29" s="387"/>
      <c r="B29" s="388" t="s">
        <v>448</v>
      </c>
      <c r="C29" s="390">
        <v>0</v>
      </c>
      <c r="D29" s="390">
        <v>0</v>
      </c>
      <c r="E29" s="390">
        <f>C29+D29</f>
        <v>0</v>
      </c>
      <c r="F29" s="390">
        <v>0</v>
      </c>
      <c r="G29" s="390">
        <v>0</v>
      </c>
      <c r="H29" s="390">
        <f>E29-F29</f>
        <v>0</v>
      </c>
    </row>
    <row r="30" spans="1:8">
      <c r="A30" s="387"/>
      <c r="B30" s="388" t="s">
        <v>449</v>
      </c>
      <c r="C30" s="390">
        <v>0</v>
      </c>
      <c r="D30" s="390">
        <v>0</v>
      </c>
      <c r="E30" s="390">
        <f t="shared" ref="E30:E37" si="8">C30+D30</f>
        <v>0</v>
      </c>
      <c r="F30" s="390">
        <v>0</v>
      </c>
      <c r="G30" s="390">
        <v>0</v>
      </c>
      <c r="H30" s="390">
        <f t="shared" ref="H30:H37" si="9">E30-F30</f>
        <v>0</v>
      </c>
    </row>
    <row r="31" spans="1:8">
      <c r="A31" s="387"/>
      <c r="B31" s="388" t="s">
        <v>450</v>
      </c>
      <c r="C31" s="390">
        <v>0</v>
      </c>
      <c r="D31" s="390">
        <v>0</v>
      </c>
      <c r="E31" s="390">
        <f t="shared" si="8"/>
        <v>0</v>
      </c>
      <c r="F31" s="390">
        <v>0</v>
      </c>
      <c r="G31" s="390">
        <v>0</v>
      </c>
      <c r="H31" s="390">
        <f t="shared" si="9"/>
        <v>0</v>
      </c>
    </row>
    <row r="32" spans="1:8">
      <c r="A32" s="387"/>
      <c r="B32" s="388" t="s">
        <v>451</v>
      </c>
      <c r="C32" s="390">
        <v>0</v>
      </c>
      <c r="D32" s="390">
        <v>0</v>
      </c>
      <c r="E32" s="390">
        <f t="shared" si="8"/>
        <v>0</v>
      </c>
      <c r="F32" s="390">
        <v>0</v>
      </c>
      <c r="G32" s="390">
        <v>0</v>
      </c>
      <c r="H32" s="390">
        <f t="shared" si="9"/>
        <v>0</v>
      </c>
    </row>
    <row r="33" spans="1:8">
      <c r="A33" s="387"/>
      <c r="B33" s="388" t="s">
        <v>452</v>
      </c>
      <c r="C33" s="390">
        <v>0</v>
      </c>
      <c r="D33" s="390">
        <v>0</v>
      </c>
      <c r="E33" s="390">
        <f t="shared" si="8"/>
        <v>0</v>
      </c>
      <c r="F33" s="390">
        <v>0</v>
      </c>
      <c r="G33" s="390">
        <v>0</v>
      </c>
      <c r="H33" s="390">
        <f t="shared" si="9"/>
        <v>0</v>
      </c>
    </row>
    <row r="34" spans="1:8">
      <c r="A34" s="387"/>
      <c r="B34" s="388" t="s">
        <v>453</v>
      </c>
      <c r="C34" s="390">
        <v>0</v>
      </c>
      <c r="D34" s="390">
        <v>0</v>
      </c>
      <c r="E34" s="390">
        <f t="shared" si="8"/>
        <v>0</v>
      </c>
      <c r="F34" s="390">
        <v>0</v>
      </c>
      <c r="G34" s="390">
        <v>0</v>
      </c>
      <c r="H34" s="390">
        <f t="shared" si="9"/>
        <v>0</v>
      </c>
    </row>
    <row r="35" spans="1:8">
      <c r="A35" s="387"/>
      <c r="B35" s="388" t="s">
        <v>454</v>
      </c>
      <c r="C35" s="390">
        <v>0</v>
      </c>
      <c r="D35" s="390">
        <v>0</v>
      </c>
      <c r="E35" s="390">
        <f t="shared" si="8"/>
        <v>0</v>
      </c>
      <c r="F35" s="390">
        <v>0</v>
      </c>
      <c r="G35" s="390">
        <v>0</v>
      </c>
      <c r="H35" s="390">
        <f t="shared" si="9"/>
        <v>0</v>
      </c>
    </row>
    <row r="36" spans="1:8">
      <c r="A36" s="387"/>
      <c r="B36" s="388" t="s">
        <v>455</v>
      </c>
      <c r="C36" s="390">
        <v>0</v>
      </c>
      <c r="D36" s="390">
        <v>0</v>
      </c>
      <c r="E36" s="390">
        <f t="shared" si="8"/>
        <v>0</v>
      </c>
      <c r="F36" s="390">
        <v>0</v>
      </c>
      <c r="G36" s="390">
        <v>0</v>
      </c>
      <c r="H36" s="390">
        <f t="shared" si="9"/>
        <v>0</v>
      </c>
    </row>
    <row r="37" spans="1:8">
      <c r="A37" s="387"/>
      <c r="B37" s="388" t="s">
        <v>456</v>
      </c>
      <c r="C37" s="390">
        <v>0</v>
      </c>
      <c r="D37" s="390">
        <v>0</v>
      </c>
      <c r="E37" s="390">
        <f t="shared" si="8"/>
        <v>0</v>
      </c>
      <c r="F37" s="390">
        <v>0</v>
      </c>
      <c r="G37" s="390">
        <v>0</v>
      </c>
      <c r="H37" s="390">
        <f t="shared" si="9"/>
        <v>0</v>
      </c>
    </row>
    <row r="38" spans="1:8">
      <c r="A38" s="384" t="s">
        <v>457</v>
      </c>
      <c r="B38" s="385"/>
      <c r="C38" s="383">
        <f>SUM(C39:C42)</f>
        <v>0</v>
      </c>
      <c r="D38" s="383">
        <f t="shared" ref="D38:H38" si="10">SUM(D39:D42)</f>
        <v>0</v>
      </c>
      <c r="E38" s="383">
        <f t="shared" si="10"/>
        <v>0</v>
      </c>
      <c r="F38" s="383">
        <f t="shared" si="10"/>
        <v>0</v>
      </c>
      <c r="G38" s="383">
        <f t="shared" si="10"/>
        <v>0</v>
      </c>
      <c r="H38" s="383">
        <f t="shared" si="10"/>
        <v>0</v>
      </c>
    </row>
    <row r="39" spans="1:8">
      <c r="A39" s="387"/>
      <c r="B39" s="388" t="s">
        <v>458</v>
      </c>
      <c r="C39" s="390">
        <v>0</v>
      </c>
      <c r="D39" s="390">
        <v>0</v>
      </c>
      <c r="E39" s="390">
        <f>C39+D39</f>
        <v>0</v>
      </c>
      <c r="F39" s="390">
        <v>0</v>
      </c>
      <c r="G39" s="390">
        <v>0</v>
      </c>
      <c r="H39" s="390">
        <f>E39-F39</f>
        <v>0</v>
      </c>
    </row>
    <row r="40" spans="1:8" ht="20.399999999999999">
      <c r="A40" s="387"/>
      <c r="B40" s="388" t="s">
        <v>459</v>
      </c>
      <c r="C40" s="390">
        <v>0</v>
      </c>
      <c r="D40" s="390">
        <v>0</v>
      </c>
      <c r="E40" s="390">
        <f t="shared" ref="E40:E42" si="11">C40+D40</f>
        <v>0</v>
      </c>
      <c r="F40" s="390">
        <v>0</v>
      </c>
      <c r="G40" s="390">
        <v>0</v>
      </c>
      <c r="H40" s="390">
        <f t="shared" ref="H40:H42" si="12">E40-F40</f>
        <v>0</v>
      </c>
    </row>
    <row r="41" spans="1:8">
      <c r="A41" s="387"/>
      <c r="B41" s="388" t="s">
        <v>460</v>
      </c>
      <c r="C41" s="390">
        <v>0</v>
      </c>
      <c r="D41" s="390">
        <v>0</v>
      </c>
      <c r="E41" s="390">
        <f t="shared" si="11"/>
        <v>0</v>
      </c>
      <c r="F41" s="390">
        <v>0</v>
      </c>
      <c r="G41" s="390">
        <v>0</v>
      </c>
      <c r="H41" s="390">
        <f t="shared" si="12"/>
        <v>0</v>
      </c>
    </row>
    <row r="42" spans="1:8">
      <c r="A42" s="387"/>
      <c r="B42" s="388" t="s">
        <v>461</v>
      </c>
      <c r="C42" s="390">
        <v>0</v>
      </c>
      <c r="D42" s="390">
        <v>0</v>
      </c>
      <c r="E42" s="390">
        <f t="shared" si="11"/>
        <v>0</v>
      </c>
      <c r="F42" s="390">
        <v>0</v>
      </c>
      <c r="G42" s="390">
        <v>0</v>
      </c>
      <c r="H42" s="390">
        <f t="shared" si="12"/>
        <v>0</v>
      </c>
    </row>
    <row r="43" spans="1:8">
      <c r="A43" s="387"/>
      <c r="B43" s="388"/>
      <c r="C43" s="390"/>
      <c r="D43" s="390"/>
      <c r="E43" s="390"/>
      <c r="F43" s="390"/>
      <c r="G43" s="390"/>
      <c r="H43" s="390"/>
    </row>
    <row r="44" spans="1:8">
      <c r="A44" s="391"/>
      <c r="B44" s="392" t="s">
        <v>462</v>
      </c>
      <c r="C44" s="393">
        <f>C10</f>
        <v>170734720</v>
      </c>
      <c r="D44" s="393">
        <f t="shared" ref="D44:H44" si="13">D10</f>
        <v>26528661</v>
      </c>
      <c r="E44" s="393">
        <f t="shared" si="13"/>
        <v>197263381</v>
      </c>
      <c r="F44" s="393">
        <f t="shared" si="13"/>
        <v>197164425</v>
      </c>
      <c r="G44" s="393">
        <f t="shared" si="13"/>
        <v>184172916</v>
      </c>
      <c r="H44" s="393">
        <f t="shared" si="13"/>
        <v>98957</v>
      </c>
    </row>
    <row r="45" spans="1:8">
      <c r="A45" s="394"/>
      <c r="B45" s="375"/>
      <c r="C45" s="395"/>
      <c r="D45" s="395"/>
      <c r="E45" s="395"/>
      <c r="F45" s="395"/>
      <c r="G45" s="395"/>
      <c r="H45" s="395"/>
    </row>
  </sheetData>
  <mergeCells count="14">
    <mergeCell ref="A28:B28"/>
    <mergeCell ref="A38:B38"/>
    <mergeCell ref="A7:B9"/>
    <mergeCell ref="C7:G7"/>
    <mergeCell ref="H7:H8"/>
    <mergeCell ref="A10:B10"/>
    <mergeCell ref="A11:B11"/>
    <mergeCell ref="A20:B20"/>
    <mergeCell ref="A1:H1"/>
    <mergeCell ref="A2:H2"/>
    <mergeCell ref="A3:H3"/>
    <mergeCell ref="A4:H4"/>
    <mergeCell ref="A5:H5"/>
    <mergeCell ref="A6:H6"/>
  </mergeCells>
  <pageMargins left="0.70866141732283472" right="0.70866141732283472" top="0.74803149606299213" bottom="0.74803149606299213" header="0.31496062992125984" footer="0.31496062992125984"/>
  <pageSetup scale="75" orientation="landscape" horizontalDpi="4294967293" vertic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E916-17A2-4D94-A0E7-D68C22C96C85}">
  <dimension ref="A1:H46"/>
  <sheetViews>
    <sheetView workbookViewId="0">
      <selection sqref="A1:H46"/>
    </sheetView>
  </sheetViews>
  <sheetFormatPr baseColWidth="10" defaultRowHeight="14.4"/>
  <cols>
    <col min="1" max="1" width="4.5546875" customWidth="1"/>
    <col min="2" max="2" width="60.33203125" customWidth="1"/>
    <col min="3" max="8" width="12.6640625" customWidth="1"/>
  </cols>
  <sheetData>
    <row r="1" spans="1:8">
      <c r="A1" s="345" t="s">
        <v>141</v>
      </c>
      <c r="B1" s="346"/>
      <c r="C1" s="346"/>
      <c r="D1" s="346"/>
      <c r="E1" s="346"/>
      <c r="F1" s="346"/>
      <c r="G1" s="346"/>
      <c r="H1" s="347"/>
    </row>
    <row r="2" spans="1:8">
      <c r="A2" s="348" t="s">
        <v>143</v>
      </c>
      <c r="B2" s="349"/>
      <c r="C2" s="349"/>
      <c r="D2" s="349"/>
      <c r="E2" s="349"/>
      <c r="F2" s="349"/>
      <c r="G2" s="349"/>
      <c r="H2" s="350"/>
    </row>
    <row r="3" spans="1:8">
      <c r="A3" s="348" t="s">
        <v>413</v>
      </c>
      <c r="B3" s="349"/>
      <c r="C3" s="349"/>
      <c r="D3" s="349"/>
      <c r="E3" s="349"/>
      <c r="F3" s="349"/>
      <c r="G3" s="349"/>
      <c r="H3" s="350"/>
    </row>
    <row r="4" spans="1:8">
      <c r="A4" s="348" t="s">
        <v>429</v>
      </c>
      <c r="B4" s="349"/>
      <c r="C4" s="349"/>
      <c r="D4" s="349"/>
      <c r="E4" s="349"/>
      <c r="F4" s="349"/>
      <c r="G4" s="349"/>
      <c r="H4" s="350"/>
    </row>
    <row r="5" spans="1:8" ht="15" thickBot="1">
      <c r="A5" s="351" t="s">
        <v>173</v>
      </c>
      <c r="B5" s="351"/>
      <c r="C5" s="351"/>
      <c r="D5" s="351"/>
      <c r="E5" s="351"/>
      <c r="F5" s="351"/>
      <c r="G5" s="351"/>
      <c r="H5" s="351"/>
    </row>
    <row r="6" spans="1:8">
      <c r="A6" s="377" t="s">
        <v>330</v>
      </c>
      <c r="B6" s="377"/>
      <c r="C6" s="377"/>
      <c r="D6" s="377"/>
      <c r="E6" s="377"/>
      <c r="F6" s="377"/>
      <c r="G6" s="377"/>
      <c r="H6" s="377"/>
    </row>
    <row r="7" spans="1:8">
      <c r="A7" s="378" t="s">
        <v>225</v>
      </c>
      <c r="B7" s="378"/>
      <c r="C7" s="379" t="s">
        <v>331</v>
      </c>
      <c r="D7" s="379"/>
      <c r="E7" s="379"/>
      <c r="F7" s="379"/>
      <c r="G7" s="379"/>
      <c r="H7" s="379" t="s">
        <v>332</v>
      </c>
    </row>
    <row r="8" spans="1:8" ht="20.399999999999999">
      <c r="A8" s="378"/>
      <c r="B8" s="378"/>
      <c r="C8" s="380" t="s">
        <v>226</v>
      </c>
      <c r="D8" s="380" t="s">
        <v>333</v>
      </c>
      <c r="E8" s="380" t="s">
        <v>257</v>
      </c>
      <c r="F8" s="380" t="s">
        <v>210</v>
      </c>
      <c r="G8" s="380" t="s">
        <v>227</v>
      </c>
      <c r="H8" s="379"/>
    </row>
    <row r="9" spans="1:8">
      <c r="A9" s="378"/>
      <c r="B9" s="378"/>
      <c r="C9" s="380">
        <v>1</v>
      </c>
      <c r="D9" s="380">
        <v>2</v>
      </c>
      <c r="E9" s="380" t="s">
        <v>334</v>
      </c>
      <c r="F9" s="380">
        <v>4</v>
      </c>
      <c r="G9" s="380">
        <v>5</v>
      </c>
      <c r="H9" s="380" t="s">
        <v>335</v>
      </c>
    </row>
    <row r="10" spans="1:8">
      <c r="A10" s="381" t="s">
        <v>414</v>
      </c>
      <c r="B10" s="382"/>
      <c r="C10" s="383">
        <f>+C11+C20+C28+C38</f>
        <v>0</v>
      </c>
      <c r="D10" s="383">
        <f t="shared" ref="D10:H10" si="0">+D11+D20+D28+D38</f>
        <v>2680200</v>
      </c>
      <c r="E10" s="383">
        <f t="shared" si="0"/>
        <v>2680200</v>
      </c>
      <c r="F10" s="383">
        <f t="shared" si="0"/>
        <v>2680197</v>
      </c>
      <c r="G10" s="383">
        <f t="shared" si="0"/>
        <v>1031502</v>
      </c>
      <c r="H10" s="383">
        <f t="shared" si="0"/>
        <v>3</v>
      </c>
    </row>
    <row r="11" spans="1:8">
      <c r="A11" s="384" t="s">
        <v>430</v>
      </c>
      <c r="B11" s="385"/>
      <c r="C11" s="383">
        <f>SUM(C12:C19)</f>
        <v>0</v>
      </c>
      <c r="D11" s="383">
        <f t="shared" ref="D11:H11" si="1">SUM(D12:D19)</f>
        <v>0</v>
      </c>
      <c r="E11" s="383">
        <f t="shared" si="1"/>
        <v>0</v>
      </c>
      <c r="F11" s="383">
        <f t="shared" si="1"/>
        <v>0</v>
      </c>
      <c r="G11" s="383">
        <f t="shared" si="1"/>
        <v>0</v>
      </c>
      <c r="H11" s="383">
        <f t="shared" si="1"/>
        <v>0</v>
      </c>
    </row>
    <row r="12" spans="1:8">
      <c r="A12" s="387"/>
      <c r="B12" s="388" t="s">
        <v>431</v>
      </c>
      <c r="C12" s="390">
        <v>0</v>
      </c>
      <c r="D12" s="390">
        <v>0</v>
      </c>
      <c r="E12" s="390">
        <f>C12+D12</f>
        <v>0</v>
      </c>
      <c r="F12" s="390">
        <v>0</v>
      </c>
      <c r="G12" s="390">
        <v>0</v>
      </c>
      <c r="H12" s="390">
        <f>E12-F12</f>
        <v>0</v>
      </c>
    </row>
    <row r="13" spans="1:8">
      <c r="A13" s="387"/>
      <c r="B13" s="388" t="s">
        <v>432</v>
      </c>
      <c r="C13" s="390">
        <v>0</v>
      </c>
      <c r="D13" s="390">
        <v>0</v>
      </c>
      <c r="E13" s="390">
        <f t="shared" ref="E13:E19" si="2">C13+D13</f>
        <v>0</v>
      </c>
      <c r="F13" s="390">
        <v>0</v>
      </c>
      <c r="G13" s="390">
        <v>0</v>
      </c>
      <c r="H13" s="390">
        <f t="shared" ref="H13:H19" si="3">E13-F13</f>
        <v>0</v>
      </c>
    </row>
    <row r="14" spans="1:8">
      <c r="A14" s="387"/>
      <c r="B14" s="388" t="s">
        <v>433</v>
      </c>
      <c r="C14" s="390">
        <v>0</v>
      </c>
      <c r="D14" s="390">
        <v>0</v>
      </c>
      <c r="E14" s="390">
        <f t="shared" si="2"/>
        <v>0</v>
      </c>
      <c r="F14" s="390">
        <v>0</v>
      </c>
      <c r="G14" s="390">
        <v>0</v>
      </c>
      <c r="H14" s="390">
        <f t="shared" si="3"/>
        <v>0</v>
      </c>
    </row>
    <row r="15" spans="1:8">
      <c r="A15" s="387"/>
      <c r="B15" s="388" t="s">
        <v>434</v>
      </c>
      <c r="C15" s="390">
        <v>0</v>
      </c>
      <c r="D15" s="390">
        <v>0</v>
      </c>
      <c r="E15" s="390">
        <f t="shared" si="2"/>
        <v>0</v>
      </c>
      <c r="F15" s="390">
        <v>0</v>
      </c>
      <c r="G15" s="390">
        <v>0</v>
      </c>
      <c r="H15" s="390">
        <f t="shared" si="3"/>
        <v>0</v>
      </c>
    </row>
    <row r="16" spans="1:8">
      <c r="A16" s="387"/>
      <c r="B16" s="388" t="s">
        <v>435</v>
      </c>
      <c r="C16" s="390">
        <v>0</v>
      </c>
      <c r="D16" s="390">
        <v>0</v>
      </c>
      <c r="E16" s="390">
        <f t="shared" si="2"/>
        <v>0</v>
      </c>
      <c r="F16" s="390">
        <v>0</v>
      </c>
      <c r="G16" s="390">
        <v>0</v>
      </c>
      <c r="H16" s="390">
        <f t="shared" si="3"/>
        <v>0</v>
      </c>
    </row>
    <row r="17" spans="1:8">
      <c r="A17" s="387"/>
      <c r="B17" s="388" t="s">
        <v>436</v>
      </c>
      <c r="C17" s="390">
        <v>0</v>
      </c>
      <c r="D17" s="390">
        <v>0</v>
      </c>
      <c r="E17" s="390">
        <f t="shared" si="2"/>
        <v>0</v>
      </c>
      <c r="F17" s="390">
        <v>0</v>
      </c>
      <c r="G17" s="390">
        <v>0</v>
      </c>
      <c r="H17" s="390">
        <f t="shared" si="3"/>
        <v>0</v>
      </c>
    </row>
    <row r="18" spans="1:8">
      <c r="A18" s="387"/>
      <c r="B18" s="388" t="s">
        <v>437</v>
      </c>
      <c r="C18" s="390">
        <v>0</v>
      </c>
      <c r="D18" s="390">
        <v>0</v>
      </c>
      <c r="E18" s="390">
        <f t="shared" si="2"/>
        <v>0</v>
      </c>
      <c r="F18" s="390">
        <v>0</v>
      </c>
      <c r="G18" s="390">
        <v>0</v>
      </c>
      <c r="H18" s="390">
        <f t="shared" si="3"/>
        <v>0</v>
      </c>
    </row>
    <row r="19" spans="1:8">
      <c r="A19" s="387"/>
      <c r="B19" s="388" t="s">
        <v>438</v>
      </c>
      <c r="C19" s="390">
        <v>0</v>
      </c>
      <c r="D19" s="390">
        <v>0</v>
      </c>
      <c r="E19" s="390">
        <f t="shared" si="2"/>
        <v>0</v>
      </c>
      <c r="F19" s="390">
        <v>0</v>
      </c>
      <c r="G19" s="390">
        <v>0</v>
      </c>
      <c r="H19" s="390">
        <f t="shared" si="3"/>
        <v>0</v>
      </c>
    </row>
    <row r="20" spans="1:8">
      <c r="A20" s="384" t="s">
        <v>439</v>
      </c>
      <c r="B20" s="385"/>
      <c r="C20" s="383">
        <f>SUM(C21:C27)</f>
        <v>0</v>
      </c>
      <c r="D20" s="383">
        <f t="shared" ref="D20:H20" si="4">SUM(D21:D27)</f>
        <v>2680200</v>
      </c>
      <c r="E20" s="383">
        <f t="shared" si="4"/>
        <v>2680200</v>
      </c>
      <c r="F20" s="383">
        <f t="shared" si="4"/>
        <v>2680197</v>
      </c>
      <c r="G20" s="383">
        <f t="shared" si="4"/>
        <v>1031502</v>
      </c>
      <c r="H20" s="383">
        <f t="shared" si="4"/>
        <v>3</v>
      </c>
    </row>
    <row r="21" spans="1:8">
      <c r="A21" s="387"/>
      <c r="B21" s="388" t="s">
        <v>440</v>
      </c>
      <c r="C21" s="390">
        <v>0</v>
      </c>
      <c r="D21" s="390">
        <v>0</v>
      </c>
      <c r="E21" s="390">
        <f>C21+D21</f>
        <v>0</v>
      </c>
      <c r="F21" s="390">
        <v>0</v>
      </c>
      <c r="G21" s="390">
        <v>0</v>
      </c>
      <c r="H21" s="390">
        <f>E21-F21</f>
        <v>0</v>
      </c>
    </row>
    <row r="22" spans="1:8">
      <c r="A22" s="387"/>
      <c r="B22" s="388" t="s">
        <v>441</v>
      </c>
      <c r="C22" s="390">
        <v>0</v>
      </c>
      <c r="D22" s="390">
        <v>0</v>
      </c>
      <c r="E22" s="390">
        <f t="shared" ref="E22:E27" si="5">C22+D22</f>
        <v>0</v>
      </c>
      <c r="F22" s="390">
        <v>0</v>
      </c>
      <c r="G22" s="390">
        <v>0</v>
      </c>
      <c r="H22" s="390">
        <f t="shared" ref="H22:H27" si="6">E22-F22</f>
        <v>0</v>
      </c>
    </row>
    <row r="23" spans="1:8">
      <c r="A23" s="387"/>
      <c r="B23" s="388" t="s">
        <v>442</v>
      </c>
      <c r="C23" s="390">
        <v>0</v>
      </c>
      <c r="D23" s="390">
        <v>0</v>
      </c>
      <c r="E23" s="390">
        <f t="shared" si="5"/>
        <v>0</v>
      </c>
      <c r="F23" s="390">
        <v>0</v>
      </c>
      <c r="G23" s="390">
        <v>0</v>
      </c>
      <c r="H23" s="390">
        <f t="shared" si="6"/>
        <v>0</v>
      </c>
    </row>
    <row r="24" spans="1:8">
      <c r="A24" s="387"/>
      <c r="B24" s="388" t="s">
        <v>443</v>
      </c>
      <c r="C24" s="390">
        <v>0</v>
      </c>
      <c r="D24" s="390">
        <v>2680200</v>
      </c>
      <c r="E24" s="390">
        <f t="shared" si="5"/>
        <v>2680200</v>
      </c>
      <c r="F24" s="390">
        <v>2680197</v>
      </c>
      <c r="G24" s="390">
        <v>1031502</v>
      </c>
      <c r="H24" s="390">
        <f t="shared" si="6"/>
        <v>3</v>
      </c>
    </row>
    <row r="25" spans="1:8">
      <c r="A25" s="387"/>
      <c r="B25" s="388" t="s">
        <v>444</v>
      </c>
      <c r="C25" s="390">
        <v>0</v>
      </c>
      <c r="D25" s="390">
        <v>0</v>
      </c>
      <c r="E25" s="390">
        <f t="shared" si="5"/>
        <v>0</v>
      </c>
      <c r="F25" s="390">
        <v>0</v>
      </c>
      <c r="G25" s="390">
        <v>0</v>
      </c>
      <c r="H25" s="390">
        <f t="shared" si="6"/>
        <v>0</v>
      </c>
    </row>
    <row r="26" spans="1:8">
      <c r="A26" s="387"/>
      <c r="B26" s="388" t="s">
        <v>445</v>
      </c>
      <c r="C26" s="390">
        <v>0</v>
      </c>
      <c r="D26" s="390">
        <v>0</v>
      </c>
      <c r="E26" s="390">
        <f t="shared" si="5"/>
        <v>0</v>
      </c>
      <c r="F26" s="390">
        <v>0</v>
      </c>
      <c r="G26" s="390">
        <v>0</v>
      </c>
      <c r="H26" s="390">
        <f t="shared" si="6"/>
        <v>0</v>
      </c>
    </row>
    <row r="27" spans="1:8">
      <c r="A27" s="387"/>
      <c r="B27" s="388" t="s">
        <v>446</v>
      </c>
      <c r="C27" s="390">
        <v>0</v>
      </c>
      <c r="D27" s="390">
        <v>0</v>
      </c>
      <c r="E27" s="390">
        <f t="shared" si="5"/>
        <v>0</v>
      </c>
      <c r="F27" s="390">
        <v>0</v>
      </c>
      <c r="G27" s="390">
        <v>0</v>
      </c>
      <c r="H27" s="390">
        <f t="shared" si="6"/>
        <v>0</v>
      </c>
    </row>
    <row r="28" spans="1:8">
      <c r="A28" s="384" t="s">
        <v>447</v>
      </c>
      <c r="B28" s="385"/>
      <c r="C28" s="383">
        <f>SUM(C29:C37)</f>
        <v>0</v>
      </c>
      <c r="D28" s="383">
        <f t="shared" ref="D28:H28" si="7">SUM(D29:D37)</f>
        <v>0</v>
      </c>
      <c r="E28" s="383">
        <f t="shared" si="7"/>
        <v>0</v>
      </c>
      <c r="F28" s="383">
        <f t="shared" si="7"/>
        <v>0</v>
      </c>
      <c r="G28" s="383">
        <f t="shared" si="7"/>
        <v>0</v>
      </c>
      <c r="H28" s="383">
        <f t="shared" si="7"/>
        <v>0</v>
      </c>
    </row>
    <row r="29" spans="1:8">
      <c r="A29" s="387"/>
      <c r="B29" s="388" t="s">
        <v>448</v>
      </c>
      <c r="C29" s="390">
        <v>0</v>
      </c>
      <c r="D29" s="390">
        <v>0</v>
      </c>
      <c r="E29" s="390">
        <f>C29+D29</f>
        <v>0</v>
      </c>
      <c r="F29" s="390">
        <v>0</v>
      </c>
      <c r="G29" s="390">
        <v>0</v>
      </c>
      <c r="H29" s="390">
        <f>E29-F29</f>
        <v>0</v>
      </c>
    </row>
    <row r="30" spans="1:8">
      <c r="A30" s="387"/>
      <c r="B30" s="388" t="s">
        <v>449</v>
      </c>
      <c r="C30" s="390">
        <v>0</v>
      </c>
      <c r="D30" s="390">
        <v>0</v>
      </c>
      <c r="E30" s="390">
        <f t="shared" ref="E30:E37" si="8">C30+D30</f>
        <v>0</v>
      </c>
      <c r="F30" s="390">
        <v>0</v>
      </c>
      <c r="G30" s="390">
        <v>0</v>
      </c>
      <c r="H30" s="390">
        <f t="shared" ref="H30:H37" si="9">E30-F30</f>
        <v>0</v>
      </c>
    </row>
    <row r="31" spans="1:8">
      <c r="A31" s="387"/>
      <c r="B31" s="388" t="s">
        <v>450</v>
      </c>
      <c r="C31" s="390">
        <v>0</v>
      </c>
      <c r="D31" s="390">
        <v>0</v>
      </c>
      <c r="E31" s="390">
        <f t="shared" si="8"/>
        <v>0</v>
      </c>
      <c r="F31" s="390">
        <v>0</v>
      </c>
      <c r="G31" s="390">
        <v>0</v>
      </c>
      <c r="H31" s="390">
        <f t="shared" si="9"/>
        <v>0</v>
      </c>
    </row>
    <row r="32" spans="1:8">
      <c r="A32" s="387"/>
      <c r="B32" s="388" t="s">
        <v>451</v>
      </c>
      <c r="C32" s="390">
        <v>0</v>
      </c>
      <c r="D32" s="390">
        <v>0</v>
      </c>
      <c r="E32" s="390">
        <f t="shared" si="8"/>
        <v>0</v>
      </c>
      <c r="F32" s="390">
        <v>0</v>
      </c>
      <c r="G32" s="390">
        <v>0</v>
      </c>
      <c r="H32" s="390">
        <f t="shared" si="9"/>
        <v>0</v>
      </c>
    </row>
    <row r="33" spans="1:8">
      <c r="A33" s="387"/>
      <c r="B33" s="388" t="s">
        <v>452</v>
      </c>
      <c r="C33" s="390">
        <v>0</v>
      </c>
      <c r="D33" s="390">
        <v>0</v>
      </c>
      <c r="E33" s="390">
        <f t="shared" si="8"/>
        <v>0</v>
      </c>
      <c r="F33" s="390">
        <v>0</v>
      </c>
      <c r="G33" s="390">
        <v>0</v>
      </c>
      <c r="H33" s="390">
        <f t="shared" si="9"/>
        <v>0</v>
      </c>
    </row>
    <row r="34" spans="1:8">
      <c r="A34" s="387"/>
      <c r="B34" s="388" t="s">
        <v>453</v>
      </c>
      <c r="C34" s="390">
        <v>0</v>
      </c>
      <c r="D34" s="390">
        <v>0</v>
      </c>
      <c r="E34" s="390">
        <f t="shared" si="8"/>
        <v>0</v>
      </c>
      <c r="F34" s="390">
        <v>0</v>
      </c>
      <c r="G34" s="390">
        <v>0</v>
      </c>
      <c r="H34" s="390">
        <f t="shared" si="9"/>
        <v>0</v>
      </c>
    </row>
    <row r="35" spans="1:8">
      <c r="A35" s="387"/>
      <c r="B35" s="388" t="s">
        <v>454</v>
      </c>
      <c r="C35" s="390">
        <v>0</v>
      </c>
      <c r="D35" s="390">
        <v>0</v>
      </c>
      <c r="E35" s="390">
        <f t="shared" si="8"/>
        <v>0</v>
      </c>
      <c r="F35" s="390">
        <v>0</v>
      </c>
      <c r="G35" s="390">
        <v>0</v>
      </c>
      <c r="H35" s="390">
        <f t="shared" si="9"/>
        <v>0</v>
      </c>
    </row>
    <row r="36" spans="1:8">
      <c r="A36" s="387"/>
      <c r="B36" s="388" t="s">
        <v>455</v>
      </c>
      <c r="C36" s="390">
        <v>0</v>
      </c>
      <c r="D36" s="390">
        <v>0</v>
      </c>
      <c r="E36" s="390">
        <f t="shared" si="8"/>
        <v>0</v>
      </c>
      <c r="F36" s="390">
        <v>0</v>
      </c>
      <c r="G36" s="390">
        <v>0</v>
      </c>
      <c r="H36" s="390">
        <f t="shared" si="9"/>
        <v>0</v>
      </c>
    </row>
    <row r="37" spans="1:8">
      <c r="A37" s="387"/>
      <c r="B37" s="388" t="s">
        <v>456</v>
      </c>
      <c r="C37" s="390">
        <v>0</v>
      </c>
      <c r="D37" s="390">
        <v>0</v>
      </c>
      <c r="E37" s="390">
        <f t="shared" si="8"/>
        <v>0</v>
      </c>
      <c r="F37" s="390">
        <v>0</v>
      </c>
      <c r="G37" s="390">
        <v>0</v>
      </c>
      <c r="H37" s="390">
        <f t="shared" si="9"/>
        <v>0</v>
      </c>
    </row>
    <row r="38" spans="1:8">
      <c r="A38" s="384" t="s">
        <v>457</v>
      </c>
      <c r="B38" s="385"/>
      <c r="C38" s="383">
        <f>SUM(C39:C42)</f>
        <v>0</v>
      </c>
      <c r="D38" s="383">
        <f t="shared" ref="D38:H38" si="10">SUM(D39:D42)</f>
        <v>0</v>
      </c>
      <c r="E38" s="383">
        <f t="shared" si="10"/>
        <v>0</v>
      </c>
      <c r="F38" s="383">
        <f t="shared" si="10"/>
        <v>0</v>
      </c>
      <c r="G38" s="383">
        <f t="shared" si="10"/>
        <v>0</v>
      </c>
      <c r="H38" s="383">
        <f t="shared" si="10"/>
        <v>0</v>
      </c>
    </row>
    <row r="39" spans="1:8">
      <c r="A39" s="387"/>
      <c r="B39" s="388" t="s">
        <v>458</v>
      </c>
      <c r="C39" s="390">
        <v>0</v>
      </c>
      <c r="D39" s="390">
        <v>0</v>
      </c>
      <c r="E39" s="390">
        <f>C39+D39</f>
        <v>0</v>
      </c>
      <c r="F39" s="390">
        <v>0</v>
      </c>
      <c r="G39" s="390">
        <v>0</v>
      </c>
      <c r="H39" s="390">
        <f>E39-F39</f>
        <v>0</v>
      </c>
    </row>
    <row r="40" spans="1:8" ht="20.399999999999999">
      <c r="A40" s="387"/>
      <c r="B40" s="388" t="s">
        <v>459</v>
      </c>
      <c r="C40" s="390">
        <v>0</v>
      </c>
      <c r="D40" s="390">
        <v>0</v>
      </c>
      <c r="E40" s="390">
        <f t="shared" ref="E40:E42" si="11">C40+D40</f>
        <v>0</v>
      </c>
      <c r="F40" s="390">
        <v>0</v>
      </c>
      <c r="G40" s="390">
        <v>0</v>
      </c>
      <c r="H40" s="390">
        <f t="shared" ref="H40:H42" si="12">E40-F40</f>
        <v>0</v>
      </c>
    </row>
    <row r="41" spans="1:8">
      <c r="A41" s="387"/>
      <c r="B41" s="388" t="s">
        <v>460</v>
      </c>
      <c r="C41" s="390">
        <v>0</v>
      </c>
      <c r="D41" s="390">
        <v>0</v>
      </c>
      <c r="E41" s="390">
        <f t="shared" si="11"/>
        <v>0</v>
      </c>
      <c r="F41" s="390">
        <v>0</v>
      </c>
      <c r="G41" s="390">
        <v>0</v>
      </c>
      <c r="H41" s="390">
        <f t="shared" si="12"/>
        <v>0</v>
      </c>
    </row>
    <row r="42" spans="1:8">
      <c r="A42" s="387"/>
      <c r="B42" s="388" t="s">
        <v>461</v>
      </c>
      <c r="C42" s="390">
        <v>0</v>
      </c>
      <c r="D42" s="390">
        <v>0</v>
      </c>
      <c r="E42" s="390">
        <f t="shared" si="11"/>
        <v>0</v>
      </c>
      <c r="F42" s="390">
        <v>0</v>
      </c>
      <c r="G42" s="390">
        <v>0</v>
      </c>
      <c r="H42" s="390">
        <f t="shared" si="12"/>
        <v>0</v>
      </c>
    </row>
    <row r="43" spans="1:8">
      <c r="A43" s="387"/>
      <c r="B43" s="388"/>
      <c r="C43" s="390"/>
      <c r="D43" s="390"/>
      <c r="E43" s="390"/>
      <c r="F43" s="390"/>
      <c r="G43" s="390"/>
      <c r="H43" s="390"/>
    </row>
    <row r="44" spans="1:8">
      <c r="A44" s="391"/>
      <c r="B44" s="392" t="s">
        <v>463</v>
      </c>
      <c r="C44" s="393">
        <f>C10</f>
        <v>0</v>
      </c>
      <c r="D44" s="393">
        <f t="shared" ref="D44:H44" si="13">D10</f>
        <v>2680200</v>
      </c>
      <c r="E44" s="393">
        <f t="shared" si="13"/>
        <v>2680200</v>
      </c>
      <c r="F44" s="393">
        <f t="shared" si="13"/>
        <v>2680197</v>
      </c>
      <c r="G44" s="393">
        <f t="shared" si="13"/>
        <v>1031502</v>
      </c>
      <c r="H44" s="393">
        <f t="shared" si="13"/>
        <v>3</v>
      </c>
    </row>
    <row r="45" spans="1:8">
      <c r="A45" s="391"/>
      <c r="B45" s="392" t="s">
        <v>464</v>
      </c>
      <c r="C45" s="393">
        <f>'[2]EAPED CF'!C10+'[2]EAPED CF (2)'!C10</f>
        <v>170734720</v>
      </c>
      <c r="D45" s="393">
        <f>'[2]EAPED CF'!D10+'[2]EAPED CF (2)'!D10</f>
        <v>29208861</v>
      </c>
      <c r="E45" s="393">
        <f>'[2]EAPED CF'!E10+'[2]EAPED CF (2)'!E10+1</f>
        <v>199943582</v>
      </c>
      <c r="F45" s="393">
        <f>'[2]EAPED CF'!F10+'[2]EAPED CF (2)'!F10</f>
        <v>199844622</v>
      </c>
      <c r="G45" s="393">
        <f>'[2]EAPED CF'!G10+'[2]EAPED CF (2)'!G10+1</f>
        <v>185204419</v>
      </c>
      <c r="H45" s="393">
        <f>'[2]EAPED CF'!H10+'[2]EAPED CF (2)'!H10</f>
        <v>98960</v>
      </c>
    </row>
    <row r="46" spans="1:8">
      <c r="A46" s="394"/>
      <c r="B46" s="375"/>
      <c r="C46" s="395"/>
      <c r="D46" s="395"/>
      <c r="E46" s="395"/>
      <c r="F46" s="395"/>
      <c r="G46" s="395"/>
      <c r="H46" s="395"/>
    </row>
  </sheetData>
  <mergeCells count="14">
    <mergeCell ref="A28:B28"/>
    <mergeCell ref="A38:B38"/>
    <mergeCell ref="A7:B9"/>
    <mergeCell ref="C7:G7"/>
    <mergeCell ref="H7:H8"/>
    <mergeCell ref="A10:B10"/>
    <mergeCell ref="A11:B11"/>
    <mergeCell ref="A20:B20"/>
    <mergeCell ref="A1:H1"/>
    <mergeCell ref="A2:H2"/>
    <mergeCell ref="A3:H3"/>
    <mergeCell ref="A4:H4"/>
    <mergeCell ref="A5:H5"/>
    <mergeCell ref="A6:H6"/>
  </mergeCells>
  <pageMargins left="0.70866141732283472" right="0.51181102362204722" top="0.74803149606299213" bottom="0.74803149606299213" header="0.31496062992125984" footer="0.31496062992125984"/>
  <pageSetup scale="75" orientation="landscape" horizontalDpi="4294967293" vertic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0079E-07C4-41EE-9FE7-990F9CD7E436}">
  <dimension ref="A1:H35"/>
  <sheetViews>
    <sheetView topLeftCell="A5" workbookViewId="0">
      <selection sqref="A1:H35"/>
    </sheetView>
  </sheetViews>
  <sheetFormatPr baseColWidth="10" defaultRowHeight="14.4"/>
  <cols>
    <col min="1" max="1" width="4.5546875" customWidth="1"/>
    <col min="2" max="2" width="60.33203125" customWidth="1"/>
    <col min="3" max="8" width="12.6640625" customWidth="1"/>
  </cols>
  <sheetData>
    <row r="1" spans="1:8">
      <c r="A1" s="345" t="s">
        <v>141</v>
      </c>
      <c r="B1" s="346"/>
      <c r="C1" s="346"/>
      <c r="D1" s="346"/>
      <c r="E1" s="346"/>
      <c r="F1" s="346"/>
      <c r="G1" s="346"/>
      <c r="H1" s="347"/>
    </row>
    <row r="2" spans="1:8">
      <c r="A2" s="348" t="s">
        <v>143</v>
      </c>
      <c r="B2" s="349"/>
      <c r="C2" s="349"/>
      <c r="D2" s="349"/>
      <c r="E2" s="349"/>
      <c r="F2" s="349"/>
      <c r="G2" s="349"/>
      <c r="H2" s="350"/>
    </row>
    <row r="3" spans="1:8">
      <c r="A3" s="348" t="s">
        <v>413</v>
      </c>
      <c r="B3" s="349"/>
      <c r="C3" s="349"/>
      <c r="D3" s="349"/>
      <c r="E3" s="349"/>
      <c r="F3" s="349"/>
      <c r="G3" s="349"/>
      <c r="H3" s="350"/>
    </row>
    <row r="4" spans="1:8">
      <c r="A4" s="348" t="s">
        <v>465</v>
      </c>
      <c r="B4" s="349"/>
      <c r="C4" s="349"/>
      <c r="D4" s="349"/>
      <c r="E4" s="349"/>
      <c r="F4" s="349"/>
      <c r="G4" s="349"/>
      <c r="H4" s="350"/>
    </row>
    <row r="5" spans="1:8" ht="15" thickBot="1">
      <c r="A5" s="351" t="s">
        <v>173</v>
      </c>
      <c r="B5" s="351"/>
      <c r="C5" s="351"/>
      <c r="D5" s="351"/>
      <c r="E5" s="351"/>
      <c r="F5" s="351"/>
      <c r="G5" s="351"/>
      <c r="H5" s="351"/>
    </row>
    <row r="6" spans="1:8">
      <c r="A6" s="377" t="s">
        <v>330</v>
      </c>
      <c r="B6" s="377"/>
      <c r="C6" s="377"/>
      <c r="D6" s="377"/>
      <c r="E6" s="377"/>
      <c r="F6" s="377"/>
      <c r="G6" s="377"/>
      <c r="H6" s="377"/>
    </row>
    <row r="7" spans="1:8">
      <c r="A7" s="378" t="s">
        <v>225</v>
      </c>
      <c r="B7" s="378"/>
      <c r="C7" s="379" t="s">
        <v>331</v>
      </c>
      <c r="D7" s="379"/>
      <c r="E7" s="379"/>
      <c r="F7" s="379"/>
      <c r="G7" s="379"/>
      <c r="H7" s="379" t="s">
        <v>332</v>
      </c>
    </row>
    <row r="8" spans="1:8" ht="20.399999999999999">
      <c r="A8" s="378"/>
      <c r="B8" s="378"/>
      <c r="C8" s="380" t="s">
        <v>226</v>
      </c>
      <c r="D8" s="380" t="s">
        <v>333</v>
      </c>
      <c r="E8" s="380" t="s">
        <v>257</v>
      </c>
      <c r="F8" s="380" t="s">
        <v>210</v>
      </c>
      <c r="G8" s="380" t="s">
        <v>227</v>
      </c>
      <c r="H8" s="379"/>
    </row>
    <row r="9" spans="1:8">
      <c r="A9" s="378"/>
      <c r="B9" s="378"/>
      <c r="C9" s="380">
        <v>1</v>
      </c>
      <c r="D9" s="380">
        <v>2</v>
      </c>
      <c r="E9" s="380" t="s">
        <v>334</v>
      </c>
      <c r="F9" s="380">
        <v>4</v>
      </c>
      <c r="G9" s="380">
        <v>5</v>
      </c>
      <c r="H9" s="380" t="s">
        <v>335</v>
      </c>
    </row>
    <row r="10" spans="1:8">
      <c r="A10" s="381" t="s">
        <v>336</v>
      </c>
      <c r="B10" s="382"/>
      <c r="C10" s="383">
        <f>C11+C12+C13+C16+C17+C20</f>
        <v>53190283</v>
      </c>
      <c r="D10" s="383">
        <f t="shared" ref="D10:H10" si="0">D11+D12+D13+D16+D17+D20</f>
        <v>2992664</v>
      </c>
      <c r="E10" s="383">
        <f t="shared" si="0"/>
        <v>56182946</v>
      </c>
      <c r="F10" s="383">
        <f t="shared" si="0"/>
        <v>56083989</v>
      </c>
      <c r="G10" s="383">
        <f t="shared" si="0"/>
        <v>54456576</v>
      </c>
      <c r="H10" s="383">
        <f t="shared" si="0"/>
        <v>98957</v>
      </c>
    </row>
    <row r="11" spans="1:8">
      <c r="A11" s="396" t="s">
        <v>466</v>
      </c>
      <c r="B11" s="397"/>
      <c r="C11" s="389">
        <v>53190283</v>
      </c>
      <c r="D11" s="389">
        <v>2992664</v>
      </c>
      <c r="E11" s="389">
        <f>C11+D11-1</f>
        <v>56182946</v>
      </c>
      <c r="F11" s="389">
        <v>56083989</v>
      </c>
      <c r="G11" s="389">
        <v>54456576</v>
      </c>
      <c r="H11" s="389">
        <f>E11-F11</f>
        <v>98957</v>
      </c>
    </row>
    <row r="12" spans="1:8">
      <c r="A12" s="396" t="s">
        <v>467</v>
      </c>
      <c r="B12" s="397"/>
      <c r="C12" s="389">
        <v>0</v>
      </c>
      <c r="D12" s="389">
        <v>0</v>
      </c>
      <c r="E12" s="389">
        <v>0</v>
      </c>
      <c r="F12" s="389">
        <v>0</v>
      </c>
      <c r="G12" s="389">
        <v>0</v>
      </c>
      <c r="H12" s="389">
        <f>E12-F12</f>
        <v>0</v>
      </c>
    </row>
    <row r="13" spans="1:8">
      <c r="A13" s="396" t="s">
        <v>468</v>
      </c>
      <c r="B13" s="397"/>
      <c r="C13" s="389">
        <f>SUM(C14:C15)</f>
        <v>0</v>
      </c>
      <c r="D13" s="389">
        <f t="shared" ref="D13:H13" si="1">SUM(D14:D15)</f>
        <v>0</v>
      </c>
      <c r="E13" s="389">
        <f t="shared" si="1"/>
        <v>0</v>
      </c>
      <c r="F13" s="389">
        <f t="shared" si="1"/>
        <v>0</v>
      </c>
      <c r="G13" s="389">
        <f t="shared" si="1"/>
        <v>0</v>
      </c>
      <c r="H13" s="389">
        <f t="shared" si="1"/>
        <v>0</v>
      </c>
    </row>
    <row r="14" spans="1:8">
      <c r="A14" s="387"/>
      <c r="B14" s="388" t="s">
        <v>469</v>
      </c>
      <c r="C14" s="398">
        <v>0</v>
      </c>
      <c r="D14" s="398">
        <v>0</v>
      </c>
      <c r="E14" s="398">
        <f>C14+D14</f>
        <v>0</v>
      </c>
      <c r="F14" s="398">
        <v>0</v>
      </c>
      <c r="G14" s="398">
        <v>0</v>
      </c>
      <c r="H14" s="398">
        <f>E14-F14</f>
        <v>0</v>
      </c>
    </row>
    <row r="15" spans="1:8">
      <c r="A15" s="387"/>
      <c r="B15" s="388" t="s">
        <v>470</v>
      </c>
      <c r="C15" s="398">
        <v>0</v>
      </c>
      <c r="D15" s="398">
        <v>0</v>
      </c>
      <c r="E15" s="398">
        <f>C15+D15</f>
        <v>0</v>
      </c>
      <c r="F15" s="398">
        <v>0</v>
      </c>
      <c r="G15" s="398">
        <v>0</v>
      </c>
      <c r="H15" s="398">
        <f>E15-F15</f>
        <v>0</v>
      </c>
    </row>
    <row r="16" spans="1:8">
      <c r="A16" s="396" t="s">
        <v>471</v>
      </c>
      <c r="B16" s="397"/>
      <c r="C16" s="389">
        <v>0</v>
      </c>
      <c r="D16" s="389">
        <v>0</v>
      </c>
      <c r="E16" s="389">
        <f>C16+D16</f>
        <v>0</v>
      </c>
      <c r="F16" s="389">
        <v>0</v>
      </c>
      <c r="G16" s="389">
        <v>0</v>
      </c>
      <c r="H16" s="389">
        <f>E16-F16</f>
        <v>0</v>
      </c>
    </row>
    <row r="17" spans="1:8">
      <c r="A17" s="396" t="s">
        <v>472</v>
      </c>
      <c r="B17" s="397"/>
      <c r="C17" s="389">
        <f>SUM(C18:C19)</f>
        <v>0</v>
      </c>
      <c r="D17" s="389">
        <f t="shared" ref="D17:H17" si="2">SUM(D18:D19)</f>
        <v>0</v>
      </c>
      <c r="E17" s="389">
        <f t="shared" si="2"/>
        <v>0</v>
      </c>
      <c r="F17" s="389">
        <f t="shared" si="2"/>
        <v>0</v>
      </c>
      <c r="G17" s="389">
        <f t="shared" si="2"/>
        <v>0</v>
      </c>
      <c r="H17" s="389">
        <f t="shared" si="2"/>
        <v>0</v>
      </c>
    </row>
    <row r="18" spans="1:8">
      <c r="A18" s="387"/>
      <c r="B18" s="388" t="s">
        <v>473</v>
      </c>
      <c r="C18" s="399">
        <v>0</v>
      </c>
      <c r="D18" s="399">
        <v>0</v>
      </c>
      <c r="E18" s="399">
        <f>C18+D18</f>
        <v>0</v>
      </c>
      <c r="F18" s="399">
        <v>0</v>
      </c>
      <c r="G18" s="399">
        <v>0</v>
      </c>
      <c r="H18" s="399">
        <f>E18+F18</f>
        <v>0</v>
      </c>
    </row>
    <row r="19" spans="1:8">
      <c r="A19" s="387"/>
      <c r="B19" s="388" t="s">
        <v>474</v>
      </c>
      <c r="C19" s="399">
        <v>0</v>
      </c>
      <c r="D19" s="399">
        <v>0</v>
      </c>
      <c r="E19" s="399">
        <f>C19+D19</f>
        <v>0</v>
      </c>
      <c r="F19" s="399">
        <v>0</v>
      </c>
      <c r="G19" s="399">
        <v>0</v>
      </c>
      <c r="H19" s="399">
        <f>E19+F19</f>
        <v>0</v>
      </c>
    </row>
    <row r="20" spans="1:8">
      <c r="A20" s="396" t="s">
        <v>475</v>
      </c>
      <c r="B20" s="397"/>
      <c r="C20" s="389">
        <v>0</v>
      </c>
      <c r="D20" s="389">
        <v>0</v>
      </c>
      <c r="E20" s="389">
        <f>C20+D20</f>
        <v>0</v>
      </c>
      <c r="F20" s="389">
        <v>0</v>
      </c>
      <c r="G20" s="389">
        <v>0</v>
      </c>
      <c r="H20" s="389">
        <f>E20-F20</f>
        <v>0</v>
      </c>
    </row>
    <row r="21" spans="1:8">
      <c r="A21" s="387"/>
      <c r="B21" s="388"/>
      <c r="C21" s="390"/>
      <c r="D21" s="400"/>
      <c r="E21" s="390"/>
      <c r="F21" s="390"/>
      <c r="G21" s="390"/>
      <c r="H21" s="390"/>
    </row>
    <row r="22" spans="1:8">
      <c r="A22" s="381" t="s">
        <v>414</v>
      </c>
      <c r="B22" s="382"/>
      <c r="C22" s="383">
        <f>C23+C24+C25+C28+C29+C32</f>
        <v>0</v>
      </c>
      <c r="D22" s="383">
        <f t="shared" ref="D22:H22" si="3">D23+D24+D25+D28+D29+D32</f>
        <v>0</v>
      </c>
      <c r="E22" s="383">
        <f t="shared" si="3"/>
        <v>0</v>
      </c>
      <c r="F22" s="383">
        <f t="shared" si="3"/>
        <v>0</v>
      </c>
      <c r="G22" s="383">
        <f t="shared" si="3"/>
        <v>0</v>
      </c>
      <c r="H22" s="383">
        <f t="shared" si="3"/>
        <v>0</v>
      </c>
    </row>
    <row r="23" spans="1:8">
      <c r="A23" s="396" t="s">
        <v>466</v>
      </c>
      <c r="B23" s="397"/>
      <c r="C23" s="390">
        <v>0</v>
      </c>
      <c r="D23" s="390">
        <v>0</v>
      </c>
      <c r="E23" s="390">
        <v>0</v>
      </c>
      <c r="F23" s="390">
        <v>0</v>
      </c>
      <c r="G23" s="390">
        <v>0</v>
      </c>
      <c r="H23" s="390">
        <f>E23-F23</f>
        <v>0</v>
      </c>
    </row>
    <row r="24" spans="1:8">
      <c r="A24" s="396" t="s">
        <v>467</v>
      </c>
      <c r="B24" s="397"/>
      <c r="C24" s="390">
        <v>0</v>
      </c>
      <c r="D24" s="390">
        <v>0</v>
      </c>
      <c r="E24" s="390">
        <f>C24+D24</f>
        <v>0</v>
      </c>
      <c r="F24" s="390">
        <v>0</v>
      </c>
      <c r="G24" s="390">
        <v>0</v>
      </c>
      <c r="H24" s="390">
        <f>E24-F24</f>
        <v>0</v>
      </c>
    </row>
    <row r="25" spans="1:8">
      <c r="A25" s="396" t="s">
        <v>468</v>
      </c>
      <c r="B25" s="397"/>
      <c r="C25" s="390">
        <f>SUM(C26:C27)</f>
        <v>0</v>
      </c>
      <c r="D25" s="390">
        <f t="shared" ref="D25:H25" si="4">SUM(D26:D27)</f>
        <v>0</v>
      </c>
      <c r="E25" s="390">
        <f t="shared" si="4"/>
        <v>0</v>
      </c>
      <c r="F25" s="390">
        <f t="shared" si="4"/>
        <v>0</v>
      </c>
      <c r="G25" s="390">
        <f t="shared" si="4"/>
        <v>0</v>
      </c>
      <c r="H25" s="390">
        <f t="shared" si="4"/>
        <v>0</v>
      </c>
    </row>
    <row r="26" spans="1:8">
      <c r="A26" s="387"/>
      <c r="B26" s="388" t="s">
        <v>469</v>
      </c>
      <c r="C26" s="401">
        <v>0</v>
      </c>
      <c r="D26" s="401">
        <v>0</v>
      </c>
      <c r="E26" s="401">
        <f>C26+D26</f>
        <v>0</v>
      </c>
      <c r="F26" s="401">
        <v>0</v>
      </c>
      <c r="G26" s="401">
        <v>0</v>
      </c>
      <c r="H26" s="401">
        <f>E26-F26</f>
        <v>0</v>
      </c>
    </row>
    <row r="27" spans="1:8">
      <c r="A27" s="387"/>
      <c r="B27" s="388" t="s">
        <v>470</v>
      </c>
      <c r="C27" s="401">
        <v>0</v>
      </c>
      <c r="D27" s="401">
        <v>0</v>
      </c>
      <c r="E27" s="401">
        <f>C27+D27</f>
        <v>0</v>
      </c>
      <c r="F27" s="401">
        <v>0</v>
      </c>
      <c r="G27" s="401">
        <v>0</v>
      </c>
      <c r="H27" s="401">
        <f>E27-F27</f>
        <v>0</v>
      </c>
    </row>
    <row r="28" spans="1:8">
      <c r="A28" s="396" t="s">
        <v>471</v>
      </c>
      <c r="B28" s="397"/>
      <c r="C28" s="390">
        <v>0</v>
      </c>
      <c r="D28" s="390">
        <v>0</v>
      </c>
      <c r="E28" s="390">
        <f>C28+D28</f>
        <v>0</v>
      </c>
      <c r="F28" s="390">
        <v>0</v>
      </c>
      <c r="G28" s="390">
        <v>0</v>
      </c>
      <c r="H28" s="390">
        <f>E28-F28</f>
        <v>0</v>
      </c>
    </row>
    <row r="29" spans="1:8">
      <c r="A29" s="396" t="s">
        <v>472</v>
      </c>
      <c r="B29" s="397"/>
      <c r="C29" s="390">
        <f>SUM(C30:C31)</f>
        <v>0</v>
      </c>
      <c r="D29" s="390">
        <f t="shared" ref="D29:H29" si="5">SUM(D30:D31)</f>
        <v>0</v>
      </c>
      <c r="E29" s="390">
        <f t="shared" si="5"/>
        <v>0</v>
      </c>
      <c r="F29" s="390">
        <f t="shared" si="5"/>
        <v>0</v>
      </c>
      <c r="G29" s="390">
        <f t="shared" si="5"/>
        <v>0</v>
      </c>
      <c r="H29" s="390">
        <f t="shared" si="5"/>
        <v>0</v>
      </c>
    </row>
    <row r="30" spans="1:8">
      <c r="A30" s="387"/>
      <c r="B30" s="388" t="s">
        <v>473</v>
      </c>
      <c r="C30" s="401">
        <v>0</v>
      </c>
      <c r="D30" s="401">
        <v>0</v>
      </c>
      <c r="E30" s="401">
        <f>C30+D30</f>
        <v>0</v>
      </c>
      <c r="F30" s="401">
        <v>0</v>
      </c>
      <c r="G30" s="401">
        <v>0</v>
      </c>
      <c r="H30" s="401">
        <f>E30-F30</f>
        <v>0</v>
      </c>
    </row>
    <row r="31" spans="1:8">
      <c r="A31" s="387"/>
      <c r="B31" s="388" t="s">
        <v>474</v>
      </c>
      <c r="C31" s="401">
        <v>0</v>
      </c>
      <c r="D31" s="401">
        <v>0</v>
      </c>
      <c r="E31" s="401">
        <f>C31+D31</f>
        <v>0</v>
      </c>
      <c r="F31" s="401">
        <v>0</v>
      </c>
      <c r="G31" s="401">
        <v>0</v>
      </c>
      <c r="H31" s="401">
        <f>E31-F31</f>
        <v>0</v>
      </c>
    </row>
    <row r="32" spans="1:8">
      <c r="A32" s="396" t="s">
        <v>475</v>
      </c>
      <c r="B32" s="397"/>
      <c r="C32" s="390">
        <v>0</v>
      </c>
      <c r="D32" s="390">
        <v>0</v>
      </c>
      <c r="E32" s="390">
        <f>C32+D32</f>
        <v>0</v>
      </c>
      <c r="F32" s="390">
        <v>0</v>
      </c>
      <c r="G32" s="390">
        <v>0</v>
      </c>
      <c r="H32" s="390">
        <f>E32-F32</f>
        <v>0</v>
      </c>
    </row>
    <row r="33" spans="1:8">
      <c r="A33" s="387"/>
      <c r="B33" s="388"/>
      <c r="C33" s="390"/>
      <c r="D33" s="390"/>
      <c r="E33" s="390"/>
      <c r="F33" s="390"/>
      <c r="G33" s="390"/>
      <c r="H33" s="390"/>
    </row>
    <row r="34" spans="1:8">
      <c r="A34" s="402" t="s">
        <v>476</v>
      </c>
      <c r="B34" s="403"/>
      <c r="C34" s="404">
        <f>C10+C22</f>
        <v>53190283</v>
      </c>
      <c r="D34" s="404">
        <f t="shared" ref="D34:H34" si="6">D10+D22</f>
        <v>2992664</v>
      </c>
      <c r="E34" s="404">
        <f t="shared" si="6"/>
        <v>56182946</v>
      </c>
      <c r="F34" s="404">
        <f t="shared" si="6"/>
        <v>56083989</v>
      </c>
      <c r="G34" s="404">
        <f t="shared" si="6"/>
        <v>54456576</v>
      </c>
      <c r="H34" s="404">
        <f t="shared" si="6"/>
        <v>98957</v>
      </c>
    </row>
    <row r="35" spans="1:8">
      <c r="A35" s="394"/>
      <c r="B35" s="375"/>
      <c r="C35" s="395"/>
      <c r="D35" s="395"/>
      <c r="E35" s="395"/>
      <c r="F35" s="395"/>
      <c r="G35" s="395"/>
      <c r="H35" s="395"/>
    </row>
  </sheetData>
  <mergeCells count="24">
    <mergeCell ref="A24:B24"/>
    <mergeCell ref="A25:B25"/>
    <mergeCell ref="A28:B28"/>
    <mergeCell ref="A29:B29"/>
    <mergeCell ref="A32:B32"/>
    <mergeCell ref="A34:B34"/>
    <mergeCell ref="A13:B13"/>
    <mergeCell ref="A16:B16"/>
    <mergeCell ref="A17:B17"/>
    <mergeCell ref="A20:B20"/>
    <mergeCell ref="A22:B22"/>
    <mergeCell ref="A23:B23"/>
    <mergeCell ref="A7:B9"/>
    <mergeCell ref="C7:G7"/>
    <mergeCell ref="H7:H8"/>
    <mergeCell ref="A10:B10"/>
    <mergeCell ref="A11:B11"/>
    <mergeCell ref="A12:B12"/>
    <mergeCell ref="A1:H1"/>
    <mergeCell ref="A2:H2"/>
    <mergeCell ref="A3:H3"/>
    <mergeCell ref="A4:H4"/>
    <mergeCell ref="A5:H5"/>
    <mergeCell ref="A6:H6"/>
  </mergeCells>
  <pageMargins left="0.70866141732283472" right="0.70866141732283472" top="0.74803149606299213" bottom="0.74803149606299213" header="0.31496062992125984" footer="0.31496062992125984"/>
  <pageSetup scale="85" orientation="landscape" horizontalDpi="4294967293" verticalDpi="4294967293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4AE5D-B42D-4272-8057-7D5CCB583C25}">
  <dimension ref="A1:I41"/>
  <sheetViews>
    <sheetView topLeftCell="A17" workbookViewId="0">
      <selection activeCell="D27" sqref="D27"/>
    </sheetView>
  </sheetViews>
  <sheetFormatPr baseColWidth="10" defaultRowHeight="14.4"/>
  <cols>
    <col min="1" max="1" width="3.6640625" customWidth="1"/>
    <col min="2" max="2" width="30.6640625" customWidth="1"/>
    <col min="3" max="3" width="27.44140625" customWidth="1"/>
    <col min="4" max="9" width="15.6640625" customWidth="1"/>
  </cols>
  <sheetData>
    <row r="1" spans="1:9">
      <c r="A1" s="405" t="s">
        <v>141</v>
      </c>
      <c r="B1" s="406"/>
      <c r="C1" s="406"/>
      <c r="D1" s="406"/>
      <c r="E1" s="406"/>
      <c r="F1" s="406"/>
      <c r="G1" s="406"/>
      <c r="H1" s="406"/>
      <c r="I1" s="407"/>
    </row>
    <row r="2" spans="1:9">
      <c r="A2" s="408" t="s">
        <v>143</v>
      </c>
      <c r="B2" s="409"/>
      <c r="C2" s="409"/>
      <c r="D2" s="409"/>
      <c r="E2" s="409"/>
      <c r="F2" s="409"/>
      <c r="G2" s="409"/>
      <c r="H2" s="409"/>
      <c r="I2" s="410"/>
    </row>
    <row r="3" spans="1:9">
      <c r="A3" s="408" t="s">
        <v>477</v>
      </c>
      <c r="B3" s="409"/>
      <c r="C3" s="409"/>
      <c r="D3" s="409"/>
      <c r="E3" s="409"/>
      <c r="F3" s="409"/>
      <c r="G3" s="409"/>
      <c r="H3" s="409"/>
      <c r="I3" s="410"/>
    </row>
    <row r="4" spans="1:9">
      <c r="A4" s="282" t="s">
        <v>330</v>
      </c>
      <c r="B4" s="231"/>
      <c r="C4" s="231"/>
      <c r="D4" s="231"/>
      <c r="E4" s="231"/>
      <c r="F4" s="231"/>
      <c r="G4" s="231"/>
      <c r="H4" s="231"/>
      <c r="I4" s="283"/>
    </row>
    <row r="5" spans="1:9">
      <c r="A5" s="282" t="s">
        <v>478</v>
      </c>
      <c r="B5" s="231"/>
      <c r="C5" s="231"/>
      <c r="D5" s="231"/>
      <c r="E5" s="231"/>
      <c r="F5" s="231"/>
      <c r="G5" s="231"/>
      <c r="H5" s="231"/>
      <c r="I5" s="283"/>
    </row>
    <row r="6" spans="1:9">
      <c r="A6" s="411"/>
      <c r="B6" s="411"/>
      <c r="C6" s="411"/>
      <c r="D6" s="411"/>
      <c r="E6" s="411"/>
      <c r="F6" s="411"/>
      <c r="G6" s="411"/>
      <c r="H6" s="411"/>
      <c r="I6" s="411"/>
    </row>
    <row r="7" spans="1:9">
      <c r="A7" s="412" t="s">
        <v>479</v>
      </c>
      <c r="B7" s="413"/>
      <c r="C7" s="413"/>
      <c r="D7" s="414" t="s">
        <v>2</v>
      </c>
      <c r="E7" s="414" t="s">
        <v>480</v>
      </c>
      <c r="F7" s="414" t="s">
        <v>481</v>
      </c>
      <c r="G7" s="414" t="s">
        <v>482</v>
      </c>
      <c r="H7" s="414" t="s">
        <v>483</v>
      </c>
      <c r="I7" s="415" t="s">
        <v>484</v>
      </c>
    </row>
    <row r="8" spans="1:9">
      <c r="A8" s="416"/>
      <c r="B8" s="289"/>
      <c r="C8" s="289"/>
      <c r="D8" s="417" t="s">
        <v>255</v>
      </c>
      <c r="E8" s="417" t="s">
        <v>256</v>
      </c>
      <c r="F8" s="417" t="s">
        <v>256</v>
      </c>
      <c r="G8" s="417" t="s">
        <v>256</v>
      </c>
      <c r="H8" s="417" t="s">
        <v>256</v>
      </c>
      <c r="I8" s="418" t="s">
        <v>256</v>
      </c>
    </row>
    <row r="9" spans="1:9">
      <c r="A9" s="419"/>
      <c r="B9" s="420"/>
      <c r="C9" s="420"/>
      <c r="D9" s="421" t="s">
        <v>259</v>
      </c>
      <c r="E9" s="421" t="s">
        <v>260</v>
      </c>
      <c r="F9" s="421" t="s">
        <v>260</v>
      </c>
      <c r="G9" s="421" t="s">
        <v>260</v>
      </c>
      <c r="H9" s="421" t="s">
        <v>260</v>
      </c>
      <c r="I9" s="422" t="s">
        <v>260</v>
      </c>
    </row>
    <row r="10" spans="1:9">
      <c r="A10" s="423" t="s">
        <v>485</v>
      </c>
      <c r="B10" s="424"/>
      <c r="C10" s="425"/>
      <c r="D10" s="426">
        <f>D11+D12+D13+D14+D15+D16+D17+D18+D19+D20+D21+D22</f>
        <v>197268106</v>
      </c>
      <c r="E10" s="426">
        <f t="shared" ref="E10:I10" si="0">E11+E12+E13+E14+E15+E16+E17+E18+E19+E20+E21+E22</f>
        <v>145940430.66</v>
      </c>
      <c r="F10" s="426">
        <f t="shared" si="0"/>
        <v>202597378</v>
      </c>
      <c r="G10" s="426">
        <f t="shared" si="0"/>
        <v>221550332</v>
      </c>
      <c r="H10" s="426">
        <f t="shared" si="0"/>
        <v>243705364</v>
      </c>
      <c r="I10" s="426">
        <f t="shared" si="0"/>
        <v>255890632</v>
      </c>
    </row>
    <row r="11" spans="1:9">
      <c r="A11" s="427" t="s">
        <v>266</v>
      </c>
      <c r="B11" s="428"/>
      <c r="C11" s="429"/>
      <c r="D11" s="430">
        <v>0</v>
      </c>
      <c r="E11" s="430">
        <v>0</v>
      </c>
      <c r="F11" s="430">
        <v>0</v>
      </c>
      <c r="G11" s="430">
        <v>0</v>
      </c>
      <c r="H11" s="430">
        <v>0</v>
      </c>
      <c r="I11" s="430">
        <v>0</v>
      </c>
    </row>
    <row r="12" spans="1:9">
      <c r="A12" s="427" t="s">
        <v>267</v>
      </c>
      <c r="B12" s="428"/>
      <c r="C12" s="429"/>
      <c r="D12" s="430">
        <v>0</v>
      </c>
      <c r="E12" s="430">
        <v>0</v>
      </c>
      <c r="F12" s="430">
        <v>0</v>
      </c>
      <c r="G12" s="430">
        <v>0</v>
      </c>
      <c r="H12" s="430">
        <v>0</v>
      </c>
      <c r="I12" s="430">
        <v>0</v>
      </c>
    </row>
    <row r="13" spans="1:9">
      <c r="A13" s="427" t="s">
        <v>268</v>
      </c>
      <c r="B13" s="428"/>
      <c r="C13" s="429"/>
      <c r="D13" s="430">
        <v>0</v>
      </c>
      <c r="E13" s="430">
        <v>0</v>
      </c>
      <c r="F13" s="430">
        <v>0</v>
      </c>
      <c r="G13" s="430">
        <v>0</v>
      </c>
      <c r="H13" s="430">
        <v>0</v>
      </c>
      <c r="I13" s="430">
        <v>0</v>
      </c>
    </row>
    <row r="14" spans="1:9">
      <c r="A14" s="427" t="s">
        <v>269</v>
      </c>
      <c r="B14" s="428"/>
      <c r="C14" s="429"/>
      <c r="D14" s="430">
        <v>0</v>
      </c>
      <c r="E14" s="430">
        <v>0</v>
      </c>
      <c r="F14" s="430">
        <v>0</v>
      </c>
      <c r="G14" s="430">
        <v>0</v>
      </c>
      <c r="H14" s="430">
        <v>0</v>
      </c>
      <c r="I14" s="430">
        <v>0</v>
      </c>
    </row>
    <row r="15" spans="1:9">
      <c r="A15" s="427" t="s">
        <v>270</v>
      </c>
      <c r="B15" s="428"/>
      <c r="C15" s="429"/>
      <c r="D15" s="430">
        <v>0</v>
      </c>
      <c r="E15" s="430">
        <v>0</v>
      </c>
      <c r="F15" s="430">
        <v>0</v>
      </c>
      <c r="G15" s="430">
        <v>0</v>
      </c>
      <c r="H15" s="430">
        <v>0</v>
      </c>
      <c r="I15" s="430">
        <v>0</v>
      </c>
    </row>
    <row r="16" spans="1:9">
      <c r="A16" s="427" t="s">
        <v>271</v>
      </c>
      <c r="B16" s="428"/>
      <c r="C16" s="429"/>
      <c r="D16" s="430">
        <v>0</v>
      </c>
      <c r="E16" s="430">
        <v>0</v>
      </c>
      <c r="F16" s="430">
        <v>0</v>
      </c>
      <c r="G16" s="430">
        <v>0</v>
      </c>
      <c r="H16" s="430">
        <v>0</v>
      </c>
      <c r="I16" s="430">
        <v>0</v>
      </c>
    </row>
    <row r="17" spans="1:9">
      <c r="A17" s="427" t="s">
        <v>486</v>
      </c>
      <c r="B17" s="428"/>
      <c r="C17" s="429"/>
      <c r="D17" s="430">
        <v>28406658</v>
      </c>
      <c r="E17" s="430">
        <v>31182848.66</v>
      </c>
      <c r="F17" s="430">
        <v>32741991</v>
      </c>
      <c r="G17" s="430">
        <v>34379091</v>
      </c>
      <c r="H17" s="430">
        <v>36098046</v>
      </c>
      <c r="I17" s="430">
        <v>37902948</v>
      </c>
    </row>
    <row r="18" spans="1:9">
      <c r="A18" s="427" t="s">
        <v>273</v>
      </c>
      <c r="B18" s="428"/>
      <c r="C18" s="429"/>
      <c r="D18" s="430">
        <v>0</v>
      </c>
      <c r="E18" s="430">
        <v>0</v>
      </c>
      <c r="F18" s="430">
        <v>0</v>
      </c>
      <c r="G18" s="430">
        <v>0</v>
      </c>
      <c r="H18" s="430">
        <v>0</v>
      </c>
      <c r="I18" s="430">
        <v>0</v>
      </c>
    </row>
    <row r="19" spans="1:9">
      <c r="A19" s="427" t="s">
        <v>487</v>
      </c>
      <c r="B19" s="428"/>
      <c r="C19" s="429"/>
      <c r="D19" s="430">
        <v>0</v>
      </c>
      <c r="E19" s="430">
        <v>0</v>
      </c>
      <c r="F19" s="430">
        <v>0</v>
      </c>
      <c r="G19" s="430">
        <v>0</v>
      </c>
      <c r="H19" s="430">
        <v>0</v>
      </c>
      <c r="I19" s="430">
        <v>0</v>
      </c>
    </row>
    <row r="20" spans="1:9">
      <c r="A20" s="427" t="s">
        <v>488</v>
      </c>
      <c r="B20" s="428"/>
      <c r="C20" s="429"/>
      <c r="D20" s="430">
        <v>168861448</v>
      </c>
      <c r="E20" s="430">
        <v>114757582</v>
      </c>
      <c r="F20" s="430">
        <v>169855387</v>
      </c>
      <c r="G20" s="430">
        <v>187171241</v>
      </c>
      <c r="H20" s="430">
        <v>207607318</v>
      </c>
      <c r="I20" s="430">
        <v>217987684</v>
      </c>
    </row>
    <row r="21" spans="1:9">
      <c r="A21" s="427" t="s">
        <v>292</v>
      </c>
      <c r="B21" s="428"/>
      <c r="C21" s="429"/>
      <c r="D21" s="430">
        <v>0</v>
      </c>
      <c r="E21" s="430">
        <v>0</v>
      </c>
      <c r="F21" s="430">
        <v>0</v>
      </c>
      <c r="G21" s="430">
        <v>0</v>
      </c>
      <c r="H21" s="430">
        <v>0</v>
      </c>
      <c r="I21" s="430">
        <v>0</v>
      </c>
    </row>
    <row r="22" spans="1:9">
      <c r="A22" s="427" t="s">
        <v>489</v>
      </c>
      <c r="B22" s="428"/>
      <c r="C22" s="429"/>
      <c r="D22" s="430">
        <v>0</v>
      </c>
      <c r="E22" s="430">
        <v>0</v>
      </c>
      <c r="F22" s="430">
        <v>0</v>
      </c>
      <c r="G22" s="430">
        <v>0</v>
      </c>
      <c r="H22" s="430">
        <v>0</v>
      </c>
      <c r="I22" s="430">
        <v>0</v>
      </c>
    </row>
    <row r="23" spans="1:9">
      <c r="A23" s="431"/>
      <c r="B23" s="432"/>
      <c r="C23" s="433"/>
      <c r="D23" s="434"/>
      <c r="E23" s="301"/>
      <c r="F23" s="301"/>
      <c r="G23" s="301"/>
      <c r="H23" s="301"/>
      <c r="I23" s="301"/>
    </row>
    <row r="24" spans="1:9">
      <c r="A24" s="435" t="s">
        <v>490</v>
      </c>
      <c r="B24" s="299"/>
      <c r="C24" s="436"/>
      <c r="D24" s="434">
        <f>D25+D26+D27+D28+D29</f>
        <v>2680197</v>
      </c>
      <c r="E24" s="434">
        <f t="shared" ref="E24:I24" si="1">E25+E26+E27+E28+E29</f>
        <v>2924210</v>
      </c>
      <c r="F24" s="434">
        <f t="shared" si="1"/>
        <v>8602489</v>
      </c>
      <c r="G24" s="434">
        <f t="shared" si="1"/>
        <v>9702662</v>
      </c>
      <c r="H24" s="434">
        <f t="shared" si="1"/>
        <v>10672927</v>
      </c>
      <c r="I24" s="434">
        <f t="shared" si="1"/>
        <v>11206573</v>
      </c>
    </row>
    <row r="25" spans="1:9">
      <c r="A25" s="437" t="s">
        <v>491</v>
      </c>
      <c r="B25" s="306"/>
      <c r="C25" s="438"/>
      <c r="D25" s="430">
        <v>2680197</v>
      </c>
      <c r="E25" s="439">
        <v>2924210</v>
      </c>
      <c r="F25" s="439">
        <v>8602489</v>
      </c>
      <c r="G25" s="439">
        <v>9702662</v>
      </c>
      <c r="H25" s="439">
        <v>10672927</v>
      </c>
      <c r="I25" s="439">
        <v>11206573</v>
      </c>
    </row>
    <row r="26" spans="1:9">
      <c r="A26" s="437" t="s">
        <v>492</v>
      </c>
      <c r="B26" s="306"/>
      <c r="C26" s="438"/>
      <c r="D26" s="430">
        <v>0</v>
      </c>
      <c r="E26" s="430">
        <v>0</v>
      </c>
      <c r="F26" s="430">
        <v>0</v>
      </c>
      <c r="G26" s="430">
        <v>0</v>
      </c>
      <c r="H26" s="430">
        <v>0</v>
      </c>
      <c r="I26" s="430">
        <v>0</v>
      </c>
    </row>
    <row r="27" spans="1:9">
      <c r="A27" s="437" t="s">
        <v>493</v>
      </c>
      <c r="B27" s="306"/>
      <c r="C27" s="438"/>
      <c r="D27" s="430">
        <v>0</v>
      </c>
      <c r="E27" s="430">
        <v>0</v>
      </c>
      <c r="F27" s="430">
        <v>0</v>
      </c>
      <c r="G27" s="430">
        <v>0</v>
      </c>
      <c r="H27" s="430">
        <v>0</v>
      </c>
      <c r="I27" s="430">
        <v>0</v>
      </c>
    </row>
    <row r="28" spans="1:9">
      <c r="A28" s="437" t="s">
        <v>494</v>
      </c>
      <c r="B28" s="306"/>
      <c r="C28" s="438"/>
      <c r="D28" s="430">
        <v>0</v>
      </c>
      <c r="E28" s="430">
        <v>0</v>
      </c>
      <c r="F28" s="430">
        <v>0</v>
      </c>
      <c r="G28" s="430">
        <v>0</v>
      </c>
      <c r="H28" s="430">
        <v>0</v>
      </c>
      <c r="I28" s="430">
        <v>0</v>
      </c>
    </row>
    <row r="29" spans="1:9">
      <c r="A29" s="437" t="s">
        <v>495</v>
      </c>
      <c r="B29" s="306"/>
      <c r="C29" s="438"/>
      <c r="D29" s="430">
        <v>0</v>
      </c>
      <c r="E29" s="430">
        <v>0</v>
      </c>
      <c r="F29" s="430">
        <v>0</v>
      </c>
      <c r="G29" s="430">
        <v>0</v>
      </c>
      <c r="H29" s="430">
        <v>0</v>
      </c>
      <c r="I29" s="430">
        <v>0</v>
      </c>
    </row>
    <row r="30" spans="1:9">
      <c r="A30" s="440"/>
      <c r="B30" s="364"/>
      <c r="C30" s="441"/>
      <c r="D30" s="434"/>
      <c r="E30" s="301"/>
      <c r="F30" s="301"/>
      <c r="G30" s="301"/>
      <c r="H30" s="301"/>
      <c r="I30" s="301"/>
    </row>
    <row r="31" spans="1:9">
      <c r="A31" s="435" t="s">
        <v>496</v>
      </c>
      <c r="B31" s="299"/>
      <c r="C31" s="436"/>
      <c r="D31" s="434">
        <f>D32</f>
        <v>0</v>
      </c>
      <c r="E31" s="434">
        <f t="shared" ref="E31:I31" si="2">SUM(E32)</f>
        <v>0</v>
      </c>
      <c r="F31" s="434">
        <f t="shared" si="2"/>
        <v>0</v>
      </c>
      <c r="G31" s="434">
        <f t="shared" si="2"/>
        <v>0</v>
      </c>
      <c r="H31" s="434">
        <f t="shared" si="2"/>
        <v>0</v>
      </c>
      <c r="I31" s="434">
        <f t="shared" si="2"/>
        <v>0</v>
      </c>
    </row>
    <row r="32" spans="1:9">
      <c r="A32" s="437" t="s">
        <v>497</v>
      </c>
      <c r="B32" s="306"/>
      <c r="C32" s="438"/>
      <c r="D32" s="442">
        <v>0</v>
      </c>
      <c r="E32" s="328">
        <v>0</v>
      </c>
      <c r="F32" s="328">
        <v>0</v>
      </c>
      <c r="G32" s="328">
        <v>0</v>
      </c>
      <c r="H32" s="328">
        <v>0</v>
      </c>
      <c r="I32" s="328">
        <v>0</v>
      </c>
    </row>
    <row r="33" spans="1:9">
      <c r="A33" s="437"/>
      <c r="B33" s="306"/>
      <c r="C33" s="438"/>
      <c r="D33" s="442"/>
      <c r="E33" s="328"/>
      <c r="F33" s="328"/>
      <c r="G33" s="328"/>
      <c r="H33" s="328"/>
      <c r="I33" s="328"/>
    </row>
    <row r="34" spans="1:9">
      <c r="A34" s="435" t="s">
        <v>498</v>
      </c>
      <c r="B34" s="299"/>
      <c r="C34" s="436"/>
      <c r="D34" s="434">
        <f t="shared" ref="D34:I34" si="3">SUM(D10+D24+D31)</f>
        <v>199948303</v>
      </c>
      <c r="E34" s="434">
        <f t="shared" si="3"/>
        <v>148864640.66</v>
      </c>
      <c r="F34" s="434">
        <f t="shared" si="3"/>
        <v>211199867</v>
      </c>
      <c r="G34" s="434">
        <f t="shared" si="3"/>
        <v>231252994</v>
      </c>
      <c r="H34" s="434">
        <f t="shared" si="3"/>
        <v>254378291</v>
      </c>
      <c r="I34" s="434">
        <f t="shared" si="3"/>
        <v>267097205</v>
      </c>
    </row>
    <row r="35" spans="1:9">
      <c r="A35" s="437"/>
      <c r="B35" s="306"/>
      <c r="C35" s="438"/>
      <c r="D35" s="434"/>
      <c r="E35" s="301"/>
      <c r="F35" s="301"/>
      <c r="G35" s="301"/>
      <c r="H35" s="301"/>
      <c r="I35" s="301"/>
    </row>
    <row r="36" spans="1:9">
      <c r="A36" s="435" t="s">
        <v>499</v>
      </c>
      <c r="B36" s="299"/>
      <c r="C36" s="436"/>
      <c r="D36" s="434"/>
      <c r="E36" s="301"/>
      <c r="F36" s="301"/>
      <c r="G36" s="301"/>
      <c r="H36" s="301"/>
      <c r="I36" s="301"/>
    </row>
    <row r="37" spans="1:9">
      <c r="A37" s="437" t="s">
        <v>500</v>
      </c>
      <c r="B37" s="306"/>
      <c r="C37" s="438"/>
      <c r="D37" s="430">
        <v>0</v>
      </c>
      <c r="E37" s="430">
        <v>0</v>
      </c>
      <c r="F37" s="430">
        <v>0</v>
      </c>
      <c r="G37" s="430">
        <v>0</v>
      </c>
      <c r="H37" s="430">
        <v>0</v>
      </c>
      <c r="I37" s="430">
        <v>0</v>
      </c>
    </row>
    <row r="38" spans="1:9">
      <c r="A38" s="437" t="s">
        <v>501</v>
      </c>
      <c r="B38" s="306"/>
      <c r="C38" s="438"/>
      <c r="D38" s="442">
        <v>0</v>
      </c>
      <c r="E38" s="328">
        <v>0</v>
      </c>
      <c r="F38" s="328">
        <v>0</v>
      </c>
      <c r="G38" s="328">
        <v>0</v>
      </c>
      <c r="H38" s="328">
        <v>0</v>
      </c>
      <c r="I38" s="328">
        <v>0</v>
      </c>
    </row>
    <row r="39" spans="1:9">
      <c r="A39" s="435" t="s">
        <v>502</v>
      </c>
      <c r="B39" s="299"/>
      <c r="C39" s="436"/>
      <c r="D39" s="434">
        <f>D37+D38</f>
        <v>0</v>
      </c>
      <c r="E39" s="434">
        <f t="shared" ref="E39:I39" si="4">E37+E38</f>
        <v>0</v>
      </c>
      <c r="F39" s="434">
        <f t="shared" si="4"/>
        <v>0</v>
      </c>
      <c r="G39" s="434">
        <f t="shared" si="4"/>
        <v>0</v>
      </c>
      <c r="H39" s="434">
        <f t="shared" si="4"/>
        <v>0</v>
      </c>
      <c r="I39" s="434">
        <f t="shared" si="4"/>
        <v>0</v>
      </c>
    </row>
    <row r="40" spans="1:9">
      <c r="A40" s="443"/>
      <c r="B40" s="444"/>
      <c r="C40" s="445"/>
      <c r="D40" s="446"/>
      <c r="E40" s="342"/>
      <c r="F40" s="342"/>
      <c r="G40" s="342"/>
      <c r="H40" s="342"/>
      <c r="I40" s="342"/>
    </row>
    <row r="41" spans="1:9">
      <c r="A41" s="343"/>
      <c r="B41" s="343"/>
      <c r="C41" s="343"/>
      <c r="D41" s="344"/>
      <c r="E41" s="344"/>
      <c r="F41" s="344"/>
      <c r="G41" s="344"/>
      <c r="H41" s="344"/>
      <c r="I41" s="344"/>
    </row>
  </sheetData>
  <mergeCells count="40">
    <mergeCell ref="A34:C34"/>
    <mergeCell ref="A35:C35"/>
    <mergeCell ref="A36:C36"/>
    <mergeCell ref="A37:C37"/>
    <mergeCell ref="A38:C38"/>
    <mergeCell ref="A39:C39"/>
    <mergeCell ref="A27:C27"/>
    <mergeCell ref="A28:C28"/>
    <mergeCell ref="A29:C29"/>
    <mergeCell ref="A31:C31"/>
    <mergeCell ref="A32:C32"/>
    <mergeCell ref="A33:C33"/>
    <mergeCell ref="A20:C20"/>
    <mergeCell ref="A21:C21"/>
    <mergeCell ref="A22:C22"/>
    <mergeCell ref="A24:C24"/>
    <mergeCell ref="A25:C25"/>
    <mergeCell ref="A26:C26"/>
    <mergeCell ref="A14:C14"/>
    <mergeCell ref="A15:C15"/>
    <mergeCell ref="A16:C16"/>
    <mergeCell ref="A17:C17"/>
    <mergeCell ref="A18:C18"/>
    <mergeCell ref="A19:C19"/>
    <mergeCell ref="H7:H9"/>
    <mergeCell ref="I7:I9"/>
    <mergeCell ref="A10:C10"/>
    <mergeCell ref="A11:C11"/>
    <mergeCell ref="A12:C12"/>
    <mergeCell ref="A13:C13"/>
    <mergeCell ref="A1:I1"/>
    <mergeCell ref="A2:I2"/>
    <mergeCell ref="A3:I3"/>
    <mergeCell ref="A4:I4"/>
    <mergeCell ref="A5:I5"/>
    <mergeCell ref="A7:C9"/>
    <mergeCell ref="D7:D9"/>
    <mergeCell ref="E7:E9"/>
    <mergeCell ref="F7:F9"/>
    <mergeCell ref="G7:G9"/>
  </mergeCells>
  <pageMargins left="0.70866141732283472" right="0.51181102362204722" top="0.74803149606299213" bottom="0.74803149606299213" header="0.31496062992125984" footer="0.31496062992125984"/>
  <pageSetup scale="80" orientation="landscape" horizontalDpi="4294967293" verticalDpi="4294967293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F090C-3EDB-45E6-81D0-F4EEADA6685B}">
  <dimension ref="A1:H30"/>
  <sheetViews>
    <sheetView workbookViewId="0">
      <selection activeCell="F29" sqref="F29"/>
    </sheetView>
  </sheetViews>
  <sheetFormatPr baseColWidth="10" defaultRowHeight="14.4"/>
  <cols>
    <col min="1" max="1" width="4.5546875" customWidth="1"/>
    <col min="2" max="2" width="57.33203125" customWidth="1"/>
    <col min="3" max="8" width="12.6640625" customWidth="1"/>
  </cols>
  <sheetData>
    <row r="1" spans="1:8">
      <c r="A1" s="447" t="s">
        <v>141</v>
      </c>
      <c r="B1" s="448"/>
      <c r="C1" s="448"/>
      <c r="D1" s="448"/>
      <c r="E1" s="448"/>
      <c r="F1" s="448"/>
      <c r="G1" s="448"/>
      <c r="H1" s="449"/>
    </row>
    <row r="2" spans="1:8">
      <c r="A2" s="450" t="s">
        <v>143</v>
      </c>
      <c r="B2" s="451"/>
      <c r="C2" s="451"/>
      <c r="D2" s="451"/>
      <c r="E2" s="451"/>
      <c r="F2" s="451"/>
      <c r="G2" s="451"/>
      <c r="H2" s="452"/>
    </row>
    <row r="3" spans="1:8">
      <c r="A3" s="450" t="s">
        <v>503</v>
      </c>
      <c r="B3" s="451"/>
      <c r="C3" s="451"/>
      <c r="D3" s="451"/>
      <c r="E3" s="451"/>
      <c r="F3" s="451"/>
      <c r="G3" s="451"/>
      <c r="H3" s="452"/>
    </row>
    <row r="4" spans="1:8">
      <c r="A4" s="453"/>
      <c r="B4" s="453"/>
      <c r="C4" s="453"/>
      <c r="D4" s="453"/>
      <c r="E4" s="453"/>
      <c r="F4" s="453"/>
      <c r="G4" s="453"/>
      <c r="H4" s="453"/>
    </row>
    <row r="5" spans="1:8">
      <c r="A5" s="454" t="s">
        <v>225</v>
      </c>
      <c r="B5" s="455"/>
      <c r="C5" s="456" t="s">
        <v>504</v>
      </c>
      <c r="D5" s="456" t="s">
        <v>480</v>
      </c>
      <c r="E5" s="456" t="s">
        <v>481</v>
      </c>
      <c r="F5" s="456" t="s">
        <v>482</v>
      </c>
      <c r="G5" s="456" t="s">
        <v>505</v>
      </c>
      <c r="H5" s="457" t="s">
        <v>484</v>
      </c>
    </row>
    <row r="6" spans="1:8">
      <c r="A6" s="298" t="s">
        <v>506</v>
      </c>
      <c r="B6" s="300"/>
      <c r="C6" s="358">
        <f>SUM(C7:C15)</f>
        <v>197263381</v>
      </c>
      <c r="D6" s="358">
        <f t="shared" ref="D6:H6" si="0">SUM(D7:D15)</f>
        <v>145635134.94</v>
      </c>
      <c r="E6" s="358">
        <f t="shared" si="0"/>
        <v>202597378</v>
      </c>
      <c r="F6" s="358">
        <f t="shared" si="0"/>
        <v>221550332</v>
      </c>
      <c r="G6" s="358">
        <f t="shared" si="0"/>
        <v>243705364</v>
      </c>
      <c r="H6" s="358">
        <f t="shared" si="0"/>
        <v>255890632.20000005</v>
      </c>
    </row>
    <row r="7" spans="1:8">
      <c r="A7" s="458"/>
      <c r="B7" s="459" t="s">
        <v>337</v>
      </c>
      <c r="C7" s="460">
        <v>56182946</v>
      </c>
      <c r="D7" s="460">
        <f>46717315+6862180.66</f>
        <v>53579495.659999996</v>
      </c>
      <c r="E7" s="460">
        <v>59834746</v>
      </c>
      <c r="F7" s="460">
        <v>65382626</v>
      </c>
      <c r="G7" s="460">
        <v>71920888</v>
      </c>
      <c r="H7" s="460">
        <f>+G7*1.05</f>
        <v>75516932.400000006</v>
      </c>
    </row>
    <row r="8" spans="1:8">
      <c r="A8" s="458"/>
      <c r="B8" s="459" t="s">
        <v>345</v>
      </c>
      <c r="C8" s="460">
        <v>27324830</v>
      </c>
      <c r="D8" s="460">
        <f>25418267+655842.05+200000</f>
        <v>26274109.050000001</v>
      </c>
      <c r="E8" s="460">
        <v>38087619</v>
      </c>
      <c r="F8" s="460">
        <v>41460786</v>
      </c>
      <c r="G8" s="460">
        <v>45606865</v>
      </c>
      <c r="H8" s="460">
        <f t="shared" ref="H8:H11" si="1">+G8*1.05</f>
        <v>47887208.25</v>
      </c>
    </row>
    <row r="9" spans="1:8">
      <c r="A9" s="458"/>
      <c r="B9" s="459" t="s">
        <v>355</v>
      </c>
      <c r="C9" s="460">
        <v>32399818</v>
      </c>
      <c r="D9" s="460">
        <f>28222000+2100017.88+275616.87</f>
        <v>30597634.75</v>
      </c>
      <c r="E9" s="460">
        <v>42534870</v>
      </c>
      <c r="F9" s="460">
        <v>46352762</v>
      </c>
      <c r="G9" s="460">
        <v>50988038</v>
      </c>
      <c r="H9" s="460">
        <f t="shared" si="1"/>
        <v>53537439.900000006</v>
      </c>
    </row>
    <row r="10" spans="1:8">
      <c r="A10" s="458"/>
      <c r="B10" s="459" t="s">
        <v>366</v>
      </c>
      <c r="C10" s="460">
        <v>78278194</v>
      </c>
      <c r="D10" s="460">
        <f>14400000+18783895.48+2000000</f>
        <v>35183895.480000004</v>
      </c>
      <c r="E10" s="460">
        <v>61073295</v>
      </c>
      <c r="F10" s="460">
        <v>67180625</v>
      </c>
      <c r="G10" s="460">
        <v>73898687</v>
      </c>
      <c r="H10" s="460">
        <f t="shared" si="1"/>
        <v>77593621.350000009</v>
      </c>
    </row>
    <row r="11" spans="1:8">
      <c r="A11" s="458"/>
      <c r="B11" s="459" t="s">
        <v>376</v>
      </c>
      <c r="C11" s="460">
        <v>3077593</v>
      </c>
      <c r="D11" s="461">
        <v>0</v>
      </c>
      <c r="E11" s="460">
        <v>1066848</v>
      </c>
      <c r="F11" s="460">
        <v>1173533</v>
      </c>
      <c r="G11" s="460">
        <v>1290886</v>
      </c>
      <c r="H11" s="460">
        <f t="shared" si="1"/>
        <v>1355430.3</v>
      </c>
    </row>
    <row r="12" spans="1:8">
      <c r="A12" s="458"/>
      <c r="B12" s="459" t="s">
        <v>386</v>
      </c>
      <c r="C12" s="460">
        <v>0</v>
      </c>
      <c r="D12" s="460">
        <v>0</v>
      </c>
      <c r="E12" s="460">
        <v>0</v>
      </c>
      <c r="F12" s="460">
        <v>0</v>
      </c>
      <c r="G12" s="460">
        <v>0</v>
      </c>
      <c r="H12" s="460">
        <v>0</v>
      </c>
    </row>
    <row r="13" spans="1:8">
      <c r="A13" s="458"/>
      <c r="B13" s="459" t="s">
        <v>391</v>
      </c>
      <c r="C13" s="460">
        <v>0</v>
      </c>
      <c r="D13" s="460">
        <v>0</v>
      </c>
      <c r="E13" s="460">
        <v>0</v>
      </c>
      <c r="F13" s="460">
        <v>0</v>
      </c>
      <c r="G13" s="460">
        <v>0</v>
      </c>
      <c r="H13" s="460">
        <v>0</v>
      </c>
    </row>
    <row r="14" spans="1:8">
      <c r="A14" s="462"/>
      <c r="B14" s="463" t="s">
        <v>399</v>
      </c>
      <c r="C14" s="460">
        <v>0</v>
      </c>
      <c r="D14" s="460">
        <v>0</v>
      </c>
      <c r="E14" s="460">
        <v>0</v>
      </c>
      <c r="F14" s="460">
        <v>0</v>
      </c>
      <c r="G14" s="460">
        <v>0</v>
      </c>
      <c r="H14" s="460">
        <v>0</v>
      </c>
    </row>
    <row r="15" spans="1:8" ht="15" thickBot="1">
      <c r="A15" s="462"/>
      <c r="B15" s="464" t="s">
        <v>403</v>
      </c>
      <c r="C15" s="460">
        <v>0</v>
      </c>
      <c r="D15" s="460">
        <v>0</v>
      </c>
      <c r="E15" s="460">
        <v>0</v>
      </c>
      <c r="F15" s="460">
        <v>0</v>
      </c>
      <c r="G15" s="460">
        <v>0</v>
      </c>
      <c r="H15" s="460">
        <v>0</v>
      </c>
    </row>
    <row r="16" spans="1:8">
      <c r="A16" s="465" t="s">
        <v>507</v>
      </c>
      <c r="B16" s="465"/>
      <c r="C16" s="358">
        <f>SUM(C17:C25)</f>
        <v>2680200</v>
      </c>
      <c r="D16" s="358">
        <f t="shared" ref="D16:H16" si="2">SUM(D17:D25)</f>
        <v>2924210</v>
      </c>
      <c r="E16" s="358">
        <f t="shared" si="2"/>
        <v>8602489</v>
      </c>
      <c r="F16" s="358">
        <f t="shared" si="2"/>
        <v>9702662</v>
      </c>
      <c r="G16" s="358">
        <f t="shared" si="2"/>
        <v>10672927</v>
      </c>
      <c r="H16" s="358">
        <f t="shared" si="2"/>
        <v>11206573.35</v>
      </c>
    </row>
    <row r="17" spans="1:8">
      <c r="A17" s="458"/>
      <c r="B17" s="459" t="s">
        <v>337</v>
      </c>
      <c r="C17" s="460">
        <v>0</v>
      </c>
      <c r="D17" s="460">
        <v>0</v>
      </c>
      <c r="E17" s="460">
        <v>0</v>
      </c>
      <c r="F17" s="460">
        <v>0</v>
      </c>
      <c r="G17" s="460">
        <v>0</v>
      </c>
      <c r="H17" s="460">
        <v>0</v>
      </c>
    </row>
    <row r="18" spans="1:8">
      <c r="A18" s="462"/>
      <c r="B18" s="459" t="s">
        <v>345</v>
      </c>
      <c r="C18" s="460">
        <v>1384200</v>
      </c>
      <c r="D18" s="460">
        <f>+C18*1.05</f>
        <v>1453410</v>
      </c>
      <c r="E18" s="460">
        <v>0</v>
      </c>
      <c r="F18" s="460">
        <v>0</v>
      </c>
      <c r="G18" s="460">
        <v>0</v>
      </c>
      <c r="H18" s="460">
        <v>0</v>
      </c>
    </row>
    <row r="19" spans="1:8">
      <c r="A19" s="458"/>
      <c r="B19" s="459" t="s">
        <v>355</v>
      </c>
      <c r="C19" s="460">
        <v>1296000</v>
      </c>
      <c r="D19" s="460">
        <f>1296000*1.05</f>
        <v>1360800</v>
      </c>
      <c r="E19" s="460">
        <v>8602489</v>
      </c>
      <c r="F19" s="460">
        <v>9702662</v>
      </c>
      <c r="G19" s="460">
        <v>10672927</v>
      </c>
      <c r="H19" s="460">
        <f>+G19*1.05</f>
        <v>11206573.35</v>
      </c>
    </row>
    <row r="20" spans="1:8">
      <c r="A20" s="458"/>
      <c r="B20" s="459" t="s">
        <v>366</v>
      </c>
      <c r="C20" s="460">
        <v>0</v>
      </c>
      <c r="D20" s="460">
        <v>110000</v>
      </c>
      <c r="E20" s="460">
        <v>0</v>
      </c>
      <c r="F20" s="460">
        <v>0</v>
      </c>
      <c r="G20" s="460">
        <v>0</v>
      </c>
      <c r="H20" s="460">
        <v>0</v>
      </c>
    </row>
    <row r="21" spans="1:8">
      <c r="A21" s="458"/>
      <c r="B21" s="459" t="s">
        <v>376</v>
      </c>
      <c r="C21" s="460">
        <v>0</v>
      </c>
      <c r="D21" s="460">
        <v>0</v>
      </c>
      <c r="E21" s="460">
        <v>0</v>
      </c>
      <c r="F21" s="460">
        <v>0</v>
      </c>
      <c r="G21" s="460">
        <v>0</v>
      </c>
      <c r="H21" s="460">
        <v>0</v>
      </c>
    </row>
    <row r="22" spans="1:8">
      <c r="A22" s="458"/>
      <c r="B22" s="459" t="s">
        <v>386</v>
      </c>
      <c r="C22" s="460">
        <v>0</v>
      </c>
      <c r="D22" s="460">
        <v>0</v>
      </c>
      <c r="E22" s="460">
        <v>0</v>
      </c>
      <c r="F22" s="460">
        <v>0</v>
      </c>
      <c r="G22" s="460">
        <v>0</v>
      </c>
      <c r="H22" s="460">
        <v>0</v>
      </c>
    </row>
    <row r="23" spans="1:8">
      <c r="A23" s="458"/>
      <c r="B23" s="459" t="s">
        <v>391</v>
      </c>
      <c r="C23" s="460">
        <v>0</v>
      </c>
      <c r="D23" s="460">
        <v>0</v>
      </c>
      <c r="E23" s="460">
        <v>0</v>
      </c>
      <c r="F23" s="460">
        <v>0</v>
      </c>
      <c r="G23" s="460">
        <v>0</v>
      </c>
      <c r="H23" s="460">
        <v>0</v>
      </c>
    </row>
    <row r="24" spans="1:8">
      <c r="A24" s="458"/>
      <c r="B24" s="463" t="s">
        <v>399</v>
      </c>
      <c r="C24" s="460">
        <v>0</v>
      </c>
      <c r="D24" s="460">
        <v>0</v>
      </c>
      <c r="E24" s="460">
        <v>0</v>
      </c>
      <c r="F24" s="460">
        <v>0</v>
      </c>
      <c r="G24" s="460">
        <v>0</v>
      </c>
      <c r="H24" s="460">
        <v>0</v>
      </c>
    </row>
    <row r="25" spans="1:8">
      <c r="A25" s="458"/>
      <c r="B25" s="463" t="s">
        <v>403</v>
      </c>
      <c r="C25" s="460">
        <v>0</v>
      </c>
      <c r="D25" s="460">
        <v>0</v>
      </c>
      <c r="E25" s="460">
        <v>0</v>
      </c>
      <c r="F25" s="460">
        <v>0</v>
      </c>
      <c r="G25" s="460">
        <v>0</v>
      </c>
      <c r="H25" s="460">
        <v>0</v>
      </c>
    </row>
    <row r="26" spans="1:8">
      <c r="A26" s="466" t="s">
        <v>508</v>
      </c>
      <c r="B26" s="467"/>
      <c r="C26" s="468">
        <f>C6+C16</f>
        <v>199943581</v>
      </c>
      <c r="D26" s="469">
        <f t="shared" ref="D26:H26" si="3">D6+D16</f>
        <v>148559344.94</v>
      </c>
      <c r="E26" s="468">
        <f t="shared" si="3"/>
        <v>211199867</v>
      </c>
      <c r="F26" s="468">
        <f t="shared" si="3"/>
        <v>231252994</v>
      </c>
      <c r="G26" s="468">
        <f t="shared" si="3"/>
        <v>254378291</v>
      </c>
      <c r="H26" s="468">
        <f t="shared" si="3"/>
        <v>267097205.55000004</v>
      </c>
    </row>
    <row r="27" spans="1:8">
      <c r="A27" s="459"/>
      <c r="B27" s="459"/>
      <c r="C27" s="470"/>
      <c r="D27" s="470"/>
      <c r="E27" s="470"/>
      <c r="F27" s="470"/>
      <c r="G27" s="470"/>
      <c r="H27" s="470"/>
    </row>
    <row r="28" spans="1:8">
      <c r="A28" s="375"/>
      <c r="B28" s="375"/>
      <c r="C28" s="395"/>
      <c r="D28" s="395"/>
      <c r="E28" s="395"/>
      <c r="F28" s="395"/>
      <c r="G28" s="395"/>
      <c r="H28" s="395"/>
    </row>
    <row r="29" spans="1:8">
      <c r="A29" s="375"/>
      <c r="B29" s="375"/>
      <c r="C29" s="395"/>
      <c r="D29" s="395"/>
      <c r="E29" s="395"/>
      <c r="F29" s="395"/>
      <c r="G29" s="395"/>
      <c r="H29" s="395"/>
    </row>
    <row r="30" spans="1:8">
      <c r="A30" s="375"/>
      <c r="B30" s="375"/>
      <c r="C30" s="375"/>
      <c r="D30" s="375"/>
      <c r="E30" s="375"/>
      <c r="F30" s="375"/>
      <c r="G30" s="375"/>
      <c r="H30" s="375"/>
    </row>
  </sheetData>
  <mergeCells count="7">
    <mergeCell ref="A26:B26"/>
    <mergeCell ref="A1:H1"/>
    <mergeCell ref="A2:H2"/>
    <mergeCell ref="A3:H3"/>
    <mergeCell ref="A5:B5"/>
    <mergeCell ref="A6:B6"/>
    <mergeCell ref="A16:B16"/>
  </mergeCells>
  <pageMargins left="0.70866141732283472" right="0.51181102362204722" top="0.74803149606299213" bottom="0.74803149606299213" header="0.31496062992125984" footer="0.31496062992125984"/>
  <pageSetup scale="85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E949C-CB7D-40A6-8585-B8467179B046}">
  <dimension ref="A1:T53"/>
  <sheetViews>
    <sheetView zoomScale="60" zoomScaleNormal="60" workbookViewId="0">
      <selection activeCell="I11" sqref="I11"/>
    </sheetView>
  </sheetViews>
  <sheetFormatPr baseColWidth="10" defaultColWidth="11.44140625" defaultRowHeight="11.4"/>
  <cols>
    <col min="1" max="1" width="4.88671875" style="164" customWidth="1"/>
    <col min="2" max="2" width="28.109375" style="164" customWidth="1"/>
    <col min="3" max="3" width="18.88671875" style="164" customWidth="1"/>
    <col min="4" max="10" width="16.6640625" style="164" customWidth="1"/>
    <col min="11" max="11" width="11.44140625" style="91"/>
    <col min="12" max="12" width="19" style="91" customWidth="1"/>
    <col min="13" max="16384" width="11.44140625" style="91"/>
  </cols>
  <sheetData>
    <row r="1" spans="1:20" ht="20.100000000000001" customHeight="1">
      <c r="A1" s="90" t="s">
        <v>141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20.100000000000001" customHeight="1">
      <c r="A2" s="90" t="s">
        <v>143</v>
      </c>
      <c r="B2" s="90"/>
      <c r="C2" s="90"/>
      <c r="D2" s="90"/>
      <c r="E2" s="90"/>
      <c r="F2" s="90"/>
      <c r="G2" s="90"/>
      <c r="H2" s="90"/>
      <c r="I2" s="90"/>
      <c r="J2" s="90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20.100000000000001" customHeight="1">
      <c r="A3" s="92" t="s">
        <v>144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</row>
    <row r="4" spans="1:20" ht="20.100000000000001" customHeight="1">
      <c r="A4" s="92" t="s">
        <v>145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</row>
    <row r="5" spans="1:20" ht="18" customHeight="1" thickBot="1">
      <c r="A5" s="92" t="s">
        <v>0</v>
      </c>
      <c r="B5" s="92"/>
      <c r="C5" s="92"/>
      <c r="D5" s="92"/>
      <c r="E5" s="92"/>
      <c r="F5" s="92"/>
      <c r="G5" s="92"/>
      <c r="H5" s="92"/>
      <c r="I5" s="92"/>
      <c r="J5" s="92"/>
      <c r="K5" s="93"/>
      <c r="L5" s="93"/>
      <c r="M5" s="93"/>
      <c r="N5" s="93"/>
      <c r="O5" s="93"/>
      <c r="P5" s="93"/>
      <c r="Q5" s="93"/>
      <c r="R5" s="93"/>
      <c r="S5" s="93"/>
      <c r="T5" s="93"/>
    </row>
    <row r="6" spans="1:20" ht="80.25" customHeight="1" thickBot="1">
      <c r="A6" s="94" t="s">
        <v>146</v>
      </c>
      <c r="B6" s="95"/>
      <c r="C6" s="95"/>
      <c r="D6" s="96" t="s">
        <v>147</v>
      </c>
      <c r="E6" s="97" t="s">
        <v>148</v>
      </c>
      <c r="F6" s="97" t="s">
        <v>149</v>
      </c>
      <c r="G6" s="97" t="s">
        <v>150</v>
      </c>
      <c r="H6" s="98" t="s">
        <v>151</v>
      </c>
      <c r="I6" s="98" t="s">
        <v>152</v>
      </c>
      <c r="J6" s="98" t="s">
        <v>153</v>
      </c>
    </row>
    <row r="7" spans="1:20" ht="18.75" customHeight="1">
      <c r="A7" s="99" t="s">
        <v>154</v>
      </c>
      <c r="B7" s="100"/>
      <c r="C7" s="100"/>
      <c r="D7" s="101">
        <f>D8+D17</f>
        <v>0</v>
      </c>
      <c r="E7" s="101">
        <f t="shared" ref="E7:J7" si="0">E8+E17</f>
        <v>0</v>
      </c>
      <c r="F7" s="101">
        <f t="shared" si="0"/>
        <v>0</v>
      </c>
      <c r="G7" s="101">
        <f t="shared" si="0"/>
        <v>0</v>
      </c>
      <c r="H7" s="101">
        <f t="shared" si="0"/>
        <v>0</v>
      </c>
      <c r="I7" s="101">
        <f t="shared" si="0"/>
        <v>0</v>
      </c>
      <c r="J7" s="102">
        <f t="shared" si="0"/>
        <v>0</v>
      </c>
    </row>
    <row r="8" spans="1:20" ht="15.9" customHeight="1">
      <c r="A8" s="103"/>
      <c r="B8" s="104" t="s">
        <v>155</v>
      </c>
      <c r="C8" s="104"/>
      <c r="D8" s="105">
        <f>SUM(D9:D15)</f>
        <v>0</v>
      </c>
      <c r="E8" s="106"/>
      <c r="F8" s="106"/>
      <c r="G8" s="106"/>
      <c r="H8" s="105">
        <f>SUM(H9:H15)</f>
        <v>0</v>
      </c>
      <c r="I8" s="105">
        <f>SUM(I9:I15)</f>
        <v>0</v>
      </c>
      <c r="J8" s="107">
        <f>SUM(J9:J15)</f>
        <v>0</v>
      </c>
    </row>
    <row r="9" spans="1:20" ht="15.9" customHeight="1">
      <c r="A9" s="108"/>
      <c r="B9" s="109" t="s">
        <v>156</v>
      </c>
      <c r="C9" s="110"/>
      <c r="D9" s="111">
        <v>0</v>
      </c>
      <c r="E9" s="112"/>
      <c r="F9" s="113"/>
      <c r="G9" s="113"/>
      <c r="H9" s="111">
        <v>0</v>
      </c>
      <c r="I9" s="111"/>
      <c r="J9" s="114"/>
    </row>
    <row r="10" spans="1:20" ht="15.9" customHeight="1">
      <c r="A10" s="108"/>
      <c r="B10" s="109" t="s">
        <v>156</v>
      </c>
      <c r="C10" s="110"/>
      <c r="D10" s="111">
        <v>0</v>
      </c>
      <c r="E10" s="112"/>
      <c r="F10" s="113"/>
      <c r="G10" s="113"/>
      <c r="H10" s="111">
        <v>0</v>
      </c>
      <c r="I10" s="111"/>
      <c r="J10" s="114"/>
    </row>
    <row r="11" spans="1:20" ht="15.9" customHeight="1">
      <c r="A11" s="108"/>
      <c r="B11" s="109" t="s">
        <v>156</v>
      </c>
      <c r="C11" s="110"/>
      <c r="D11" s="111">
        <v>0</v>
      </c>
      <c r="E11" s="112"/>
      <c r="F11" s="113"/>
      <c r="G11" s="113"/>
      <c r="H11" s="111">
        <v>0</v>
      </c>
      <c r="I11" s="111"/>
      <c r="J11" s="114"/>
    </row>
    <row r="12" spans="1:20" ht="15.9" customHeight="1">
      <c r="A12" s="108"/>
      <c r="B12" s="109" t="s">
        <v>156</v>
      </c>
      <c r="C12" s="110"/>
      <c r="D12" s="111">
        <v>0</v>
      </c>
      <c r="E12" s="112"/>
      <c r="F12" s="113"/>
      <c r="G12" s="113"/>
      <c r="H12" s="111">
        <v>0</v>
      </c>
      <c r="I12" s="111"/>
      <c r="J12" s="114"/>
    </row>
    <row r="13" spans="1:20" ht="15.9" customHeight="1">
      <c r="A13" s="108"/>
      <c r="B13" s="109" t="s">
        <v>156</v>
      </c>
      <c r="C13" s="110"/>
      <c r="D13" s="111">
        <v>0</v>
      </c>
      <c r="E13" s="112"/>
      <c r="F13" s="113"/>
      <c r="G13" s="113"/>
      <c r="H13" s="111">
        <v>0</v>
      </c>
      <c r="I13" s="111"/>
      <c r="J13" s="114"/>
    </row>
    <row r="14" spans="1:20" ht="15.9" customHeight="1">
      <c r="A14" s="108"/>
      <c r="B14" s="109" t="s">
        <v>157</v>
      </c>
      <c r="C14" s="109"/>
      <c r="D14" s="111">
        <v>0</v>
      </c>
      <c r="E14" s="112"/>
      <c r="F14" s="113"/>
      <c r="G14" s="113"/>
      <c r="H14" s="111">
        <v>0</v>
      </c>
      <c r="I14" s="111"/>
      <c r="J14" s="114"/>
    </row>
    <row r="15" spans="1:20" ht="15.9" customHeight="1">
      <c r="A15" s="108"/>
      <c r="B15" s="109" t="s">
        <v>158</v>
      </c>
      <c r="C15" s="109"/>
      <c r="D15" s="111">
        <v>0</v>
      </c>
      <c r="E15" s="112"/>
      <c r="F15" s="113"/>
      <c r="G15" s="113"/>
      <c r="H15" s="111">
        <v>0</v>
      </c>
      <c r="I15" s="111"/>
      <c r="J15" s="114"/>
    </row>
    <row r="16" spans="1:20" ht="15.9" customHeight="1">
      <c r="A16" s="115"/>
      <c r="B16" s="116"/>
      <c r="C16" s="116"/>
      <c r="D16" s="117"/>
      <c r="E16" s="117"/>
      <c r="F16" s="118"/>
      <c r="G16" s="118"/>
      <c r="H16" s="119"/>
      <c r="I16" s="119"/>
      <c r="J16" s="120"/>
    </row>
    <row r="17" spans="1:10" ht="15.9" customHeight="1">
      <c r="A17" s="103"/>
      <c r="B17" s="121" t="s">
        <v>159</v>
      </c>
      <c r="C17" s="121"/>
      <c r="D17" s="105">
        <f>SUM(D18:D28)</f>
        <v>0</v>
      </c>
      <c r="E17" s="106"/>
      <c r="F17" s="122"/>
      <c r="G17" s="122"/>
      <c r="H17" s="123">
        <f>SUM(H18:H28)</f>
        <v>0</v>
      </c>
      <c r="I17" s="123">
        <f>SUM(I18:I28)</f>
        <v>0</v>
      </c>
      <c r="J17" s="124">
        <f>SUM(J18:J28)</f>
        <v>0</v>
      </c>
    </row>
    <row r="18" spans="1:10" ht="15.9" customHeight="1">
      <c r="A18" s="108"/>
      <c r="B18" s="109" t="s">
        <v>156</v>
      </c>
      <c r="C18" s="110"/>
      <c r="D18" s="111">
        <v>0</v>
      </c>
      <c r="E18" s="112"/>
      <c r="F18" s="113"/>
      <c r="G18" s="113"/>
      <c r="H18" s="111">
        <v>0</v>
      </c>
      <c r="I18" s="111"/>
      <c r="J18" s="114"/>
    </row>
    <row r="19" spans="1:10" ht="15.9" customHeight="1">
      <c r="A19" s="108"/>
      <c r="B19" s="109" t="s">
        <v>156</v>
      </c>
      <c r="C19" s="110"/>
      <c r="D19" s="111">
        <v>0</v>
      </c>
      <c r="E19" s="112"/>
      <c r="F19" s="113"/>
      <c r="G19" s="113"/>
      <c r="H19" s="111">
        <v>0</v>
      </c>
      <c r="I19" s="111"/>
      <c r="J19" s="114"/>
    </row>
    <row r="20" spans="1:10" ht="15.9" customHeight="1">
      <c r="A20" s="108"/>
      <c r="B20" s="109" t="s">
        <v>156</v>
      </c>
      <c r="C20" s="110"/>
      <c r="D20" s="111">
        <v>0</v>
      </c>
      <c r="E20" s="112"/>
      <c r="F20" s="113"/>
      <c r="G20" s="113"/>
      <c r="H20" s="111">
        <v>0</v>
      </c>
      <c r="I20" s="111"/>
      <c r="J20" s="114"/>
    </row>
    <row r="21" spans="1:10" ht="15.9" customHeight="1">
      <c r="A21" s="108"/>
      <c r="B21" s="109" t="s">
        <v>156</v>
      </c>
      <c r="C21" s="110"/>
      <c r="D21" s="111">
        <v>0</v>
      </c>
      <c r="E21" s="112"/>
      <c r="F21" s="113"/>
      <c r="G21" s="113"/>
      <c r="H21" s="111">
        <v>0</v>
      </c>
      <c r="I21" s="111"/>
      <c r="J21" s="114"/>
    </row>
    <row r="22" spans="1:10" ht="15.9" customHeight="1">
      <c r="A22" s="108"/>
      <c r="B22" s="109" t="s">
        <v>156</v>
      </c>
      <c r="C22" s="110"/>
      <c r="D22" s="111">
        <v>0</v>
      </c>
      <c r="E22" s="112"/>
      <c r="F22" s="113"/>
      <c r="G22" s="113"/>
      <c r="H22" s="111">
        <v>0</v>
      </c>
      <c r="I22" s="111"/>
      <c r="J22" s="114"/>
    </row>
    <row r="23" spans="1:10" ht="15.9" customHeight="1">
      <c r="A23" s="108"/>
      <c r="B23" s="109" t="s">
        <v>156</v>
      </c>
      <c r="C23" s="110"/>
      <c r="D23" s="111">
        <v>0</v>
      </c>
      <c r="E23" s="112"/>
      <c r="F23" s="113"/>
      <c r="G23" s="113"/>
      <c r="H23" s="111">
        <v>0</v>
      </c>
      <c r="I23" s="111"/>
      <c r="J23" s="114"/>
    </row>
    <row r="24" spans="1:10" ht="15.9" customHeight="1">
      <c r="A24" s="108"/>
      <c r="B24" s="109" t="s">
        <v>156</v>
      </c>
      <c r="C24" s="110"/>
      <c r="D24" s="111">
        <v>0</v>
      </c>
      <c r="E24" s="112"/>
      <c r="F24" s="113"/>
      <c r="G24" s="113"/>
      <c r="H24" s="111">
        <v>0</v>
      </c>
      <c r="I24" s="111"/>
      <c r="J24" s="125"/>
    </row>
    <row r="25" spans="1:10" ht="15.9" customHeight="1">
      <c r="A25" s="108"/>
      <c r="B25" s="109" t="s">
        <v>156</v>
      </c>
      <c r="C25" s="110"/>
      <c r="D25" s="111">
        <v>0</v>
      </c>
      <c r="E25" s="112"/>
      <c r="F25" s="113"/>
      <c r="G25" s="113"/>
      <c r="H25" s="111">
        <v>0</v>
      </c>
      <c r="I25" s="111"/>
      <c r="J25" s="125"/>
    </row>
    <row r="26" spans="1:10" ht="15.9" customHeight="1">
      <c r="A26" s="108"/>
      <c r="B26" s="109" t="s">
        <v>156</v>
      </c>
      <c r="C26" s="110"/>
      <c r="D26" s="111">
        <v>0</v>
      </c>
      <c r="E26" s="112"/>
      <c r="F26" s="113"/>
      <c r="G26" s="113"/>
      <c r="H26" s="111">
        <v>0</v>
      </c>
      <c r="I26" s="111"/>
      <c r="J26" s="125"/>
    </row>
    <row r="27" spans="1:10" ht="15.9" customHeight="1">
      <c r="A27" s="108"/>
      <c r="B27" s="109" t="s">
        <v>157</v>
      </c>
      <c r="C27" s="109"/>
      <c r="D27" s="111">
        <v>0</v>
      </c>
      <c r="E27" s="126"/>
      <c r="F27" s="127"/>
      <c r="G27" s="127"/>
      <c r="H27" s="111" t="s">
        <v>160</v>
      </c>
      <c r="I27" s="111"/>
      <c r="J27" s="125"/>
    </row>
    <row r="28" spans="1:10" ht="15.9" customHeight="1">
      <c r="A28" s="108"/>
      <c r="B28" s="109" t="s">
        <v>158</v>
      </c>
      <c r="C28" s="109"/>
      <c r="D28" s="111">
        <v>0</v>
      </c>
      <c r="E28" s="126"/>
      <c r="F28" s="127"/>
      <c r="G28" s="127"/>
      <c r="H28" s="111" t="s">
        <v>160</v>
      </c>
      <c r="I28" s="111"/>
      <c r="J28" s="125"/>
    </row>
    <row r="29" spans="1:10" ht="15.9" customHeight="1" thickBot="1">
      <c r="A29" s="108"/>
      <c r="B29" s="128"/>
      <c r="C29" s="128"/>
      <c r="D29" s="129"/>
      <c r="E29" s="112"/>
      <c r="F29" s="130"/>
      <c r="G29" s="130"/>
      <c r="H29" s="131"/>
      <c r="I29" s="131"/>
      <c r="J29" s="125"/>
    </row>
    <row r="30" spans="1:10" ht="15.9" customHeight="1">
      <c r="A30" s="99" t="s">
        <v>161</v>
      </c>
      <c r="B30" s="100"/>
      <c r="C30" s="100"/>
      <c r="D30" s="132">
        <v>0</v>
      </c>
      <c r="E30" s="133"/>
      <c r="F30" s="133"/>
      <c r="G30" s="133"/>
      <c r="H30" s="132">
        <v>0</v>
      </c>
      <c r="I30" s="132"/>
      <c r="J30" s="134"/>
    </row>
    <row r="31" spans="1:10" ht="15.9" customHeight="1" thickBot="1">
      <c r="A31" s="108"/>
      <c r="B31" s="135"/>
      <c r="C31" s="136"/>
      <c r="D31" s="137"/>
      <c r="E31" s="138"/>
      <c r="F31" s="113"/>
      <c r="G31" s="113"/>
      <c r="H31" s="111"/>
      <c r="I31" s="111"/>
      <c r="J31" s="139"/>
    </row>
    <row r="32" spans="1:10" ht="15.9" customHeight="1">
      <c r="A32" s="99" t="s">
        <v>162</v>
      </c>
      <c r="B32" s="100"/>
      <c r="C32" s="100"/>
      <c r="D32" s="132">
        <f>D7+D30</f>
        <v>0</v>
      </c>
      <c r="E32" s="132">
        <f t="shared" ref="E32:J32" si="1">E7+E30</f>
        <v>0</v>
      </c>
      <c r="F32" s="132">
        <f t="shared" si="1"/>
        <v>0</v>
      </c>
      <c r="G32" s="132">
        <f t="shared" si="1"/>
        <v>0</v>
      </c>
      <c r="H32" s="132">
        <f t="shared" si="1"/>
        <v>0</v>
      </c>
      <c r="I32" s="132">
        <f t="shared" si="1"/>
        <v>0</v>
      </c>
      <c r="J32" s="140">
        <f t="shared" si="1"/>
        <v>0</v>
      </c>
    </row>
    <row r="33" spans="1:12" ht="15.9" customHeight="1" thickBot="1">
      <c r="A33" s="108"/>
      <c r="B33" s="135"/>
      <c r="C33" s="136"/>
      <c r="D33" s="136"/>
      <c r="E33" s="109"/>
      <c r="F33" s="110"/>
      <c r="G33" s="110"/>
      <c r="H33" s="141"/>
      <c r="I33" s="141"/>
      <c r="J33" s="142"/>
    </row>
    <row r="34" spans="1:12" ht="15.9" customHeight="1">
      <c r="A34" s="99" t="s">
        <v>163</v>
      </c>
      <c r="B34" s="100"/>
      <c r="C34" s="100"/>
      <c r="D34" s="143">
        <f>SUM(D36:D38)</f>
        <v>0</v>
      </c>
      <c r="E34" s="143">
        <f t="shared" ref="E34:J34" si="2">SUM(E36:E38)</f>
        <v>0</v>
      </c>
      <c r="F34" s="143">
        <f t="shared" si="2"/>
        <v>0</v>
      </c>
      <c r="G34" s="143">
        <f t="shared" si="2"/>
        <v>0</v>
      </c>
      <c r="H34" s="143">
        <f t="shared" si="2"/>
        <v>0</v>
      </c>
      <c r="I34" s="143">
        <f t="shared" si="2"/>
        <v>0</v>
      </c>
      <c r="J34" s="144">
        <f t="shared" si="2"/>
        <v>0</v>
      </c>
    </row>
    <row r="35" spans="1:12" ht="15.9" customHeight="1">
      <c r="A35" s="108"/>
      <c r="B35" s="128"/>
      <c r="C35" s="128"/>
      <c r="D35" s="129"/>
      <c r="E35" s="112"/>
      <c r="F35" s="130"/>
      <c r="G35" s="130"/>
      <c r="H35" s="131"/>
      <c r="I35" s="131"/>
      <c r="J35" s="125"/>
    </row>
    <row r="36" spans="1:12" ht="15.9" customHeight="1">
      <c r="A36" s="108"/>
      <c r="B36" s="135" t="s">
        <v>164</v>
      </c>
      <c r="C36" s="136"/>
      <c r="D36" s="145"/>
      <c r="E36" s="146"/>
      <c r="F36" s="110"/>
      <c r="G36" s="110"/>
      <c r="H36" s="141"/>
      <c r="I36" s="141"/>
      <c r="J36" s="147"/>
    </row>
    <row r="37" spans="1:12" ht="15.9" customHeight="1">
      <c r="A37" s="108"/>
      <c r="B37" s="135" t="s">
        <v>165</v>
      </c>
      <c r="C37" s="136"/>
      <c r="D37" s="145"/>
      <c r="E37" s="146"/>
      <c r="F37" s="110"/>
      <c r="G37" s="110"/>
      <c r="H37" s="141"/>
      <c r="I37" s="141"/>
      <c r="J37" s="147"/>
    </row>
    <row r="38" spans="1:12" ht="15.9" customHeight="1">
      <c r="A38" s="108"/>
      <c r="B38" s="135" t="s">
        <v>166</v>
      </c>
      <c r="C38" s="136"/>
      <c r="D38" s="145"/>
      <c r="E38" s="146"/>
      <c r="F38" s="110"/>
      <c r="G38" s="110"/>
      <c r="H38" s="141"/>
      <c r="I38" s="141"/>
      <c r="J38" s="147"/>
    </row>
    <row r="39" spans="1:12" ht="15.9" customHeight="1" thickBot="1">
      <c r="A39" s="108"/>
      <c r="B39" s="135"/>
      <c r="C39" s="136"/>
      <c r="D39" s="136"/>
      <c r="E39" s="109"/>
      <c r="F39" s="110"/>
      <c r="G39" s="110"/>
      <c r="H39" s="141"/>
      <c r="I39" s="141"/>
      <c r="J39" s="142"/>
    </row>
    <row r="40" spans="1:12" ht="15.9" customHeight="1">
      <c r="A40" s="99" t="s">
        <v>167</v>
      </c>
      <c r="B40" s="100"/>
      <c r="C40" s="100"/>
      <c r="D40" s="143">
        <f>SUM(D42:D44)</f>
        <v>0</v>
      </c>
      <c r="E40" s="143">
        <f t="shared" ref="E40:J40" si="3">SUM(E42:E44)</f>
        <v>0</v>
      </c>
      <c r="F40" s="143">
        <f t="shared" si="3"/>
        <v>0</v>
      </c>
      <c r="G40" s="143">
        <f t="shared" si="3"/>
        <v>0</v>
      </c>
      <c r="H40" s="143">
        <f t="shared" si="3"/>
        <v>0</v>
      </c>
      <c r="I40" s="143">
        <f t="shared" si="3"/>
        <v>0</v>
      </c>
      <c r="J40" s="144">
        <f t="shared" si="3"/>
        <v>0</v>
      </c>
    </row>
    <row r="41" spans="1:12" ht="15.9" customHeight="1">
      <c r="A41" s="108"/>
      <c r="B41" s="128"/>
      <c r="C41" s="128"/>
      <c r="D41" s="138"/>
      <c r="E41" s="148"/>
      <c r="F41" s="149"/>
      <c r="G41" s="149"/>
      <c r="H41" s="150"/>
      <c r="I41" s="150"/>
      <c r="J41" s="139"/>
    </row>
    <row r="42" spans="1:12" ht="15.9" customHeight="1">
      <c r="A42" s="108"/>
      <c r="B42" s="135" t="s">
        <v>168</v>
      </c>
      <c r="C42" s="136"/>
      <c r="D42" s="145"/>
      <c r="E42" s="146"/>
      <c r="F42" s="110"/>
      <c r="G42" s="110"/>
      <c r="H42" s="141"/>
      <c r="I42" s="141"/>
      <c r="J42" s="147"/>
      <c r="L42" s="151"/>
    </row>
    <row r="43" spans="1:12" ht="15.9" customHeight="1">
      <c r="A43" s="108"/>
      <c r="B43" s="135" t="s">
        <v>169</v>
      </c>
      <c r="C43" s="136"/>
      <c r="D43" s="145"/>
      <c r="E43" s="146"/>
      <c r="F43" s="110"/>
      <c r="G43" s="110"/>
      <c r="H43" s="141"/>
      <c r="I43" s="141"/>
      <c r="J43" s="147"/>
    </row>
    <row r="44" spans="1:12" ht="15.9" customHeight="1">
      <c r="A44" s="108"/>
      <c r="B44" s="135" t="s">
        <v>170</v>
      </c>
      <c r="C44" s="136"/>
      <c r="D44" s="145"/>
      <c r="E44" s="146"/>
      <c r="F44" s="110"/>
      <c r="G44" s="110"/>
      <c r="H44" s="141"/>
      <c r="I44" s="141"/>
      <c r="J44" s="147"/>
    </row>
    <row r="45" spans="1:12" ht="13.2">
      <c r="A45" s="108"/>
      <c r="B45" s="135"/>
      <c r="C45" s="136"/>
      <c r="D45" s="136"/>
      <c r="E45" s="109"/>
      <c r="F45" s="110"/>
      <c r="G45" s="110"/>
      <c r="H45" s="141"/>
      <c r="I45" s="141"/>
      <c r="J45" s="142"/>
    </row>
    <row r="46" spans="1:12" ht="14.4" thickBot="1">
      <c r="A46" s="152" t="s">
        <v>171</v>
      </c>
      <c r="B46" s="153"/>
      <c r="C46" s="153"/>
      <c r="D46" s="154"/>
      <c r="E46" s="155"/>
      <c r="F46" s="156"/>
      <c r="G46" s="156"/>
      <c r="H46" s="157" t="e">
        <f>H16+#REF!+H30</f>
        <v>#REF!</v>
      </c>
      <c r="I46" s="157" t="e">
        <f>I16+#REF!+I30</f>
        <v>#REF!</v>
      </c>
      <c r="J46" s="158"/>
    </row>
    <row r="47" spans="1:12">
      <c r="A47" s="91"/>
      <c r="B47" s="159"/>
      <c r="C47" s="159"/>
      <c r="D47" s="159"/>
      <c r="E47" s="159"/>
      <c r="F47" s="159"/>
      <c r="G47" s="159"/>
      <c r="H47" s="159"/>
      <c r="I47" s="159"/>
      <c r="J47" s="159"/>
    </row>
    <row r="48" spans="1:12">
      <c r="A48" s="91"/>
      <c r="B48" s="109"/>
      <c r="C48" s="66"/>
      <c r="D48" s="66"/>
      <c r="E48" s="160"/>
      <c r="F48" s="91"/>
      <c r="G48" s="67"/>
      <c r="H48" s="67"/>
      <c r="I48" s="160"/>
      <c r="J48" s="160"/>
    </row>
    <row r="49" spans="1:10" ht="12">
      <c r="A49" s="91"/>
      <c r="B49" s="161"/>
      <c r="C49" s="64"/>
      <c r="D49" s="64"/>
      <c r="E49" s="160"/>
      <c r="F49" s="160"/>
      <c r="G49" s="64"/>
      <c r="H49" s="64"/>
      <c r="I49" s="121"/>
      <c r="J49" s="160"/>
    </row>
    <row r="50" spans="1:10" ht="12">
      <c r="A50" s="91"/>
      <c r="B50" s="162"/>
      <c r="C50" s="63"/>
      <c r="D50" s="63"/>
      <c r="E50" s="163"/>
      <c r="F50" s="163"/>
      <c r="G50" s="63"/>
      <c r="H50" s="63"/>
      <c r="I50" s="121"/>
      <c r="J50" s="160"/>
    </row>
    <row r="52" spans="1:10">
      <c r="C52" s="64"/>
      <c r="D52" s="64"/>
      <c r="E52" s="44"/>
      <c r="F52" s="44"/>
      <c r="G52" s="64"/>
      <c r="H52" s="64"/>
    </row>
    <row r="53" spans="1:10">
      <c r="C53" s="63"/>
      <c r="D53" s="63"/>
      <c r="E53" s="50"/>
      <c r="F53" s="50"/>
      <c r="G53" s="63"/>
      <c r="H53" s="63"/>
    </row>
  </sheetData>
  <mergeCells count="29">
    <mergeCell ref="C52:D52"/>
    <mergeCell ref="G52:H52"/>
    <mergeCell ref="C53:D53"/>
    <mergeCell ref="G53:H53"/>
    <mergeCell ref="B47:J47"/>
    <mergeCell ref="C48:D48"/>
    <mergeCell ref="G48:H48"/>
    <mergeCell ref="C49:D49"/>
    <mergeCell ref="G49:H49"/>
    <mergeCell ref="C50:D50"/>
    <mergeCell ref="G50:H50"/>
    <mergeCell ref="B8:C8"/>
    <mergeCell ref="A30:C30"/>
    <mergeCell ref="A32:C32"/>
    <mergeCell ref="A34:C34"/>
    <mergeCell ref="A40:C40"/>
    <mergeCell ref="A46:C46"/>
    <mergeCell ref="A4:J4"/>
    <mergeCell ref="K4:T4"/>
    <mergeCell ref="A5:J5"/>
    <mergeCell ref="K5:T5"/>
    <mergeCell ref="A6:C6"/>
    <mergeCell ref="A7:C7"/>
    <mergeCell ref="A1:J1"/>
    <mergeCell ref="K1:T1"/>
    <mergeCell ref="A2:J2"/>
    <mergeCell ref="K2:T2"/>
    <mergeCell ref="A3:J3"/>
    <mergeCell ref="K3:T3"/>
  </mergeCells>
  <pageMargins left="0.70866141732283472" right="0.51181102362204722" top="0.74803149606299213" bottom="0.74803149606299213" header="0.31496062992125984" footer="0.31496062992125984"/>
  <pageSetup scale="60" orientation="landscape" horizontalDpi="4294967293" verticalDpi="4294967293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3AB48-3506-4948-BD14-3F02440AC0CD}">
  <dimension ref="A1:I40"/>
  <sheetViews>
    <sheetView topLeftCell="A17" workbookViewId="0">
      <selection sqref="A1:I40"/>
    </sheetView>
  </sheetViews>
  <sheetFormatPr baseColWidth="10" defaultRowHeight="14.4"/>
  <cols>
    <col min="1" max="1" width="3.6640625" customWidth="1"/>
    <col min="2" max="2" width="30.6640625" customWidth="1"/>
    <col min="3" max="3" width="39" customWidth="1"/>
    <col min="4" max="9" width="15.6640625" customWidth="1"/>
  </cols>
  <sheetData>
    <row r="1" spans="1:9">
      <c r="A1" s="405" t="s">
        <v>141</v>
      </c>
      <c r="B1" s="406"/>
      <c r="C1" s="406"/>
      <c r="D1" s="406"/>
      <c r="E1" s="406"/>
      <c r="F1" s="406"/>
      <c r="G1" s="406"/>
      <c r="H1" s="406"/>
      <c r="I1" s="407"/>
    </row>
    <row r="2" spans="1:9">
      <c r="A2" s="408" t="s">
        <v>143</v>
      </c>
      <c r="B2" s="409"/>
      <c r="C2" s="409"/>
      <c r="D2" s="409"/>
      <c r="E2" s="409"/>
      <c r="F2" s="409"/>
      <c r="G2" s="409"/>
      <c r="H2" s="409"/>
      <c r="I2" s="410"/>
    </row>
    <row r="3" spans="1:9">
      <c r="A3" s="408" t="s">
        <v>509</v>
      </c>
      <c r="B3" s="409"/>
      <c r="C3" s="409"/>
      <c r="D3" s="409"/>
      <c r="E3" s="409"/>
      <c r="F3" s="409"/>
      <c r="G3" s="409"/>
      <c r="H3" s="409"/>
      <c r="I3" s="410"/>
    </row>
    <row r="4" spans="1:9" ht="15" thickBot="1">
      <c r="A4" s="471" t="s">
        <v>330</v>
      </c>
      <c r="B4" s="472"/>
      <c r="C4" s="472"/>
      <c r="D4" s="472"/>
      <c r="E4" s="472"/>
      <c r="F4" s="472"/>
      <c r="G4" s="472"/>
      <c r="H4" s="472"/>
      <c r="I4" s="473"/>
    </row>
    <row r="5" spans="1:9">
      <c r="A5" s="474"/>
      <c r="B5" s="474"/>
      <c r="C5" s="474"/>
      <c r="D5" s="475"/>
      <c r="E5" s="475"/>
      <c r="F5" s="475"/>
      <c r="G5" s="475"/>
      <c r="H5" s="475"/>
      <c r="I5" s="475"/>
    </row>
    <row r="6" spans="1:9">
      <c r="A6" s="289" t="s">
        <v>479</v>
      </c>
      <c r="B6" s="289"/>
      <c r="C6" s="289"/>
      <c r="D6" s="325" t="s">
        <v>510</v>
      </c>
      <c r="E6" s="325" t="s">
        <v>511</v>
      </c>
      <c r="F6" s="325" t="s">
        <v>512</v>
      </c>
      <c r="G6" s="325" t="s">
        <v>513</v>
      </c>
      <c r="H6" s="325" t="s">
        <v>514</v>
      </c>
      <c r="I6" s="325" t="s">
        <v>515</v>
      </c>
    </row>
    <row r="7" spans="1:9">
      <c r="A7" s="289"/>
      <c r="B7" s="289"/>
      <c r="C7" s="289"/>
      <c r="D7" s="417" t="s">
        <v>256</v>
      </c>
      <c r="E7" s="417" t="s">
        <v>256</v>
      </c>
      <c r="F7" s="417" t="s">
        <v>256</v>
      </c>
      <c r="G7" s="417" t="s">
        <v>256</v>
      </c>
      <c r="H7" s="417" t="s">
        <v>256</v>
      </c>
      <c r="I7" s="417" t="s">
        <v>256</v>
      </c>
    </row>
    <row r="8" spans="1:9">
      <c r="A8" s="476"/>
      <c r="B8" s="476"/>
      <c r="C8" s="476"/>
      <c r="D8" s="417" t="s">
        <v>260</v>
      </c>
      <c r="E8" s="417" t="s">
        <v>260</v>
      </c>
      <c r="F8" s="417" t="s">
        <v>260</v>
      </c>
      <c r="G8" s="417" t="s">
        <v>260</v>
      </c>
      <c r="H8" s="417" t="s">
        <v>260</v>
      </c>
      <c r="I8" s="417" t="s">
        <v>260</v>
      </c>
    </row>
    <row r="9" spans="1:9">
      <c r="A9" s="477" t="s">
        <v>485</v>
      </c>
      <c r="B9" s="478"/>
      <c r="C9" s="479"/>
      <c r="D9" s="316">
        <f>D10+D11+D12+D13+D14+D15+D16+D17+D18+D19+D20+D21</f>
        <v>90913709</v>
      </c>
      <c r="E9" s="316">
        <f t="shared" ref="E9:I9" si="0">E10+E11+E12+E13+E14+E15+E16+E17+E18+E19+E20+E21</f>
        <v>118734673</v>
      </c>
      <c r="F9" s="316">
        <f t="shared" si="0"/>
        <v>114742049</v>
      </c>
      <c r="G9" s="316">
        <f t="shared" si="0"/>
        <v>167447706</v>
      </c>
      <c r="H9" s="316">
        <f t="shared" si="0"/>
        <v>194320459</v>
      </c>
      <c r="I9" s="316">
        <f t="shared" si="0"/>
        <v>197267991</v>
      </c>
    </row>
    <row r="10" spans="1:9">
      <c r="A10" s="480" t="s">
        <v>516</v>
      </c>
      <c r="B10" s="481"/>
      <c r="C10" s="482"/>
      <c r="D10" s="327">
        <v>0</v>
      </c>
      <c r="E10" s="327">
        <v>0</v>
      </c>
      <c r="F10" s="327">
        <v>0</v>
      </c>
      <c r="G10" s="327">
        <v>0</v>
      </c>
      <c r="H10" s="327">
        <v>0</v>
      </c>
      <c r="I10" s="327">
        <v>0</v>
      </c>
    </row>
    <row r="11" spans="1:9">
      <c r="A11" s="480" t="s">
        <v>517</v>
      </c>
      <c r="B11" s="481"/>
      <c r="C11" s="482"/>
      <c r="D11" s="327">
        <v>0</v>
      </c>
      <c r="E11" s="327">
        <v>0</v>
      </c>
      <c r="F11" s="327">
        <v>0</v>
      </c>
      <c r="G11" s="327">
        <v>0</v>
      </c>
      <c r="H11" s="327">
        <v>0</v>
      </c>
      <c r="I11" s="327">
        <v>0</v>
      </c>
    </row>
    <row r="12" spans="1:9">
      <c r="A12" s="480" t="s">
        <v>518</v>
      </c>
      <c r="B12" s="481"/>
      <c r="C12" s="482"/>
      <c r="D12" s="327">
        <v>0</v>
      </c>
      <c r="E12" s="327">
        <v>0</v>
      </c>
      <c r="F12" s="327">
        <v>0</v>
      </c>
      <c r="G12" s="327">
        <v>0</v>
      </c>
      <c r="H12" s="327">
        <v>0</v>
      </c>
      <c r="I12" s="327">
        <v>0</v>
      </c>
    </row>
    <row r="13" spans="1:9">
      <c r="A13" s="480" t="s">
        <v>519</v>
      </c>
      <c r="B13" s="481"/>
      <c r="C13" s="482"/>
      <c r="D13" s="327">
        <v>0</v>
      </c>
      <c r="E13" s="327">
        <v>0</v>
      </c>
      <c r="F13" s="327">
        <v>0</v>
      </c>
      <c r="G13" s="327">
        <v>0</v>
      </c>
      <c r="H13" s="327">
        <v>0</v>
      </c>
      <c r="I13" s="327">
        <v>0</v>
      </c>
    </row>
    <row r="14" spans="1:9">
      <c r="A14" s="480" t="s">
        <v>520</v>
      </c>
      <c r="B14" s="481"/>
      <c r="C14" s="482"/>
      <c r="D14" s="327">
        <v>0</v>
      </c>
      <c r="E14" s="327">
        <v>0</v>
      </c>
      <c r="F14" s="327">
        <v>0</v>
      </c>
      <c r="G14" s="327">
        <v>0</v>
      </c>
      <c r="H14" s="327">
        <v>0</v>
      </c>
      <c r="I14" s="327">
        <v>0</v>
      </c>
    </row>
    <row r="15" spans="1:9">
      <c r="A15" s="480" t="s">
        <v>521</v>
      </c>
      <c r="B15" s="481"/>
      <c r="C15" s="482"/>
      <c r="D15" s="327">
        <v>0</v>
      </c>
      <c r="E15" s="327">
        <v>0</v>
      </c>
      <c r="F15" s="327">
        <v>0</v>
      </c>
      <c r="G15" s="327">
        <v>0</v>
      </c>
      <c r="H15" s="327">
        <v>0</v>
      </c>
      <c r="I15" s="327">
        <v>0</v>
      </c>
    </row>
    <row r="16" spans="1:9">
      <c r="A16" s="480" t="s">
        <v>522</v>
      </c>
      <c r="B16" s="481"/>
      <c r="C16" s="482"/>
      <c r="D16" s="327">
        <v>14860411</v>
      </c>
      <c r="E16" s="327">
        <v>17483102</v>
      </c>
      <c r="F16" s="327">
        <v>18165404</v>
      </c>
      <c r="G16" s="327">
        <v>20735799</v>
      </c>
      <c r="H16" s="327">
        <v>24840652</v>
      </c>
      <c r="I16" s="327">
        <v>28406658</v>
      </c>
    </row>
    <row r="17" spans="1:9">
      <c r="A17" s="480" t="s">
        <v>523</v>
      </c>
      <c r="B17" s="481"/>
      <c r="C17" s="482"/>
      <c r="D17" s="327"/>
      <c r="E17" s="327"/>
      <c r="F17" s="327"/>
      <c r="G17" s="327"/>
      <c r="H17" s="327"/>
      <c r="I17" s="327"/>
    </row>
    <row r="18" spans="1:9">
      <c r="A18" s="480" t="s">
        <v>524</v>
      </c>
      <c r="B18" s="481"/>
      <c r="C18" s="482"/>
      <c r="D18" s="327">
        <v>0</v>
      </c>
      <c r="E18" s="327">
        <v>0</v>
      </c>
      <c r="F18" s="327">
        <v>0</v>
      </c>
      <c r="G18" s="327">
        <v>0</v>
      </c>
      <c r="H18" s="327">
        <v>0</v>
      </c>
      <c r="I18" s="327">
        <v>0</v>
      </c>
    </row>
    <row r="19" spans="1:9">
      <c r="A19" s="480" t="s">
        <v>525</v>
      </c>
      <c r="B19" s="481"/>
      <c r="C19" s="482"/>
      <c r="D19" s="327">
        <v>76053298</v>
      </c>
      <c r="E19" s="327">
        <v>101251571</v>
      </c>
      <c r="F19" s="327">
        <v>96576645</v>
      </c>
      <c r="G19" s="327">
        <v>146711907</v>
      </c>
      <c r="H19" s="327">
        <v>169479807</v>
      </c>
      <c r="I19" s="327">
        <v>168861333</v>
      </c>
    </row>
    <row r="20" spans="1:9">
      <c r="A20" s="480" t="s">
        <v>526</v>
      </c>
      <c r="B20" s="481"/>
      <c r="C20" s="482"/>
      <c r="D20" s="327">
        <v>0</v>
      </c>
      <c r="E20" s="327">
        <v>0</v>
      </c>
      <c r="F20" s="327">
        <v>0</v>
      </c>
      <c r="G20" s="327">
        <v>0</v>
      </c>
      <c r="H20" s="327">
        <v>0</v>
      </c>
      <c r="I20" s="327">
        <v>0</v>
      </c>
    </row>
    <row r="21" spans="1:9">
      <c r="A21" s="480" t="s">
        <v>527</v>
      </c>
      <c r="B21" s="481"/>
      <c r="C21" s="482"/>
      <c r="D21" s="327">
        <v>0</v>
      </c>
      <c r="E21" s="327">
        <v>0</v>
      </c>
      <c r="F21" s="327">
        <v>0</v>
      </c>
      <c r="G21" s="327">
        <v>0</v>
      </c>
      <c r="H21" s="327">
        <v>0</v>
      </c>
      <c r="I21" s="327">
        <v>0</v>
      </c>
    </row>
    <row r="22" spans="1:9">
      <c r="A22" s="483"/>
      <c r="B22" s="484"/>
      <c r="C22" s="485"/>
      <c r="D22" s="301"/>
      <c r="E22" s="301"/>
      <c r="F22" s="301"/>
      <c r="G22" s="301"/>
      <c r="H22" s="301"/>
      <c r="I22" s="301"/>
    </row>
    <row r="23" spans="1:9">
      <c r="A23" s="298" t="s">
        <v>528</v>
      </c>
      <c r="B23" s="299"/>
      <c r="C23" s="300"/>
      <c r="D23" s="301">
        <f>D24+D25+D26+D27+D28</f>
        <v>825136</v>
      </c>
      <c r="E23" s="301">
        <f t="shared" ref="E23:I23" si="1">E24+E25+E26+E27+E28</f>
        <v>24229028</v>
      </c>
      <c r="F23" s="301">
        <f t="shared" si="1"/>
        <v>5238296</v>
      </c>
      <c r="G23" s="301">
        <f t="shared" si="1"/>
        <v>39854188</v>
      </c>
      <c r="H23" s="301">
        <f t="shared" si="1"/>
        <v>4295</v>
      </c>
      <c r="I23" s="301">
        <f t="shared" si="1"/>
        <v>2680197</v>
      </c>
    </row>
    <row r="24" spans="1:9">
      <c r="A24" s="309" t="s">
        <v>529</v>
      </c>
      <c r="B24" s="306"/>
      <c r="C24" s="307"/>
      <c r="D24" s="327">
        <v>825136</v>
      </c>
      <c r="E24" s="327">
        <v>24229028</v>
      </c>
      <c r="F24" s="327">
        <v>5238296</v>
      </c>
      <c r="G24" s="327">
        <v>39854188</v>
      </c>
      <c r="H24" s="327">
        <v>4295</v>
      </c>
      <c r="I24" s="327">
        <v>2680197</v>
      </c>
    </row>
    <row r="25" spans="1:9">
      <c r="A25" s="309" t="s">
        <v>530</v>
      </c>
      <c r="B25" s="306"/>
      <c r="C25" s="307"/>
      <c r="D25" s="327">
        <v>0</v>
      </c>
      <c r="E25" s="327">
        <v>0</v>
      </c>
      <c r="F25" s="327">
        <v>0</v>
      </c>
      <c r="G25" s="327">
        <v>0</v>
      </c>
      <c r="H25" s="327">
        <v>0</v>
      </c>
      <c r="I25" s="327">
        <v>0</v>
      </c>
    </row>
    <row r="26" spans="1:9">
      <c r="A26" s="309" t="s">
        <v>531</v>
      </c>
      <c r="B26" s="306"/>
      <c r="C26" s="307"/>
      <c r="D26" s="327">
        <v>0</v>
      </c>
      <c r="E26" s="327">
        <v>0</v>
      </c>
      <c r="F26" s="327">
        <v>0</v>
      </c>
      <c r="G26" s="327">
        <v>0</v>
      </c>
      <c r="H26" s="327">
        <v>0</v>
      </c>
      <c r="I26" s="327">
        <v>0</v>
      </c>
    </row>
    <row r="27" spans="1:9">
      <c r="A27" s="309" t="s">
        <v>532</v>
      </c>
      <c r="B27" s="306"/>
      <c r="C27" s="307"/>
      <c r="D27" s="327">
        <v>0</v>
      </c>
      <c r="E27" s="327">
        <v>0</v>
      </c>
      <c r="F27" s="327">
        <v>0</v>
      </c>
      <c r="G27" s="327">
        <v>0</v>
      </c>
      <c r="H27" s="327">
        <v>0</v>
      </c>
      <c r="I27" s="327">
        <v>0</v>
      </c>
    </row>
    <row r="28" spans="1:9">
      <c r="A28" s="309" t="s">
        <v>533</v>
      </c>
      <c r="B28" s="306"/>
      <c r="C28" s="307"/>
      <c r="D28" s="327">
        <v>0</v>
      </c>
      <c r="E28" s="327">
        <v>0</v>
      </c>
      <c r="F28" s="327">
        <v>0</v>
      </c>
      <c r="G28" s="327">
        <v>0</v>
      </c>
      <c r="H28" s="327">
        <v>0</v>
      </c>
      <c r="I28" s="327">
        <v>0</v>
      </c>
    </row>
    <row r="29" spans="1:9">
      <c r="A29" s="305"/>
      <c r="B29" s="306"/>
      <c r="C29" s="307"/>
      <c r="D29" s="328"/>
      <c r="E29" s="328"/>
      <c r="F29" s="328"/>
      <c r="G29" s="328"/>
      <c r="H29" s="328"/>
      <c r="I29" s="328"/>
    </row>
    <row r="30" spans="1:9">
      <c r="A30" s="298" t="s">
        <v>534</v>
      </c>
      <c r="B30" s="299"/>
      <c r="C30" s="300"/>
      <c r="D30" s="301">
        <f>D31</f>
        <v>0</v>
      </c>
      <c r="E30" s="301">
        <f t="shared" ref="E30:I30" si="2">E31</f>
        <v>0</v>
      </c>
      <c r="F30" s="301">
        <f t="shared" si="2"/>
        <v>0</v>
      </c>
      <c r="G30" s="301">
        <f t="shared" si="2"/>
        <v>0</v>
      </c>
      <c r="H30" s="301">
        <f t="shared" si="2"/>
        <v>0</v>
      </c>
      <c r="I30" s="301">
        <f t="shared" si="2"/>
        <v>115</v>
      </c>
    </row>
    <row r="31" spans="1:9">
      <c r="A31" s="309" t="s">
        <v>535</v>
      </c>
      <c r="B31" s="306"/>
      <c r="C31" s="307"/>
      <c r="D31" s="327">
        <v>0</v>
      </c>
      <c r="E31" s="327">
        <v>0</v>
      </c>
      <c r="F31" s="327">
        <v>0</v>
      </c>
      <c r="G31" s="327">
        <v>0</v>
      </c>
      <c r="H31" s="327">
        <v>0</v>
      </c>
      <c r="I31" s="327">
        <v>115</v>
      </c>
    </row>
    <row r="32" spans="1:9">
      <c r="A32" s="298"/>
      <c r="B32" s="299"/>
      <c r="C32" s="300"/>
      <c r="D32" s="328"/>
      <c r="E32" s="328"/>
      <c r="F32" s="328"/>
      <c r="G32" s="328"/>
      <c r="H32" s="328"/>
      <c r="I32" s="328"/>
    </row>
    <row r="33" spans="1:9">
      <c r="A33" s="298" t="s">
        <v>536</v>
      </c>
      <c r="B33" s="299"/>
      <c r="C33" s="300"/>
      <c r="D33" s="301">
        <f>D9+D23+D30</f>
        <v>91738845</v>
      </c>
      <c r="E33" s="301">
        <f t="shared" ref="E33:I33" si="3">E9+E23+E30</f>
        <v>142963701</v>
      </c>
      <c r="F33" s="301">
        <f t="shared" si="3"/>
        <v>119980345</v>
      </c>
      <c r="G33" s="301">
        <f t="shared" si="3"/>
        <v>207301894</v>
      </c>
      <c r="H33" s="301">
        <f t="shared" si="3"/>
        <v>194324754</v>
      </c>
      <c r="I33" s="301">
        <f t="shared" si="3"/>
        <v>199948303</v>
      </c>
    </row>
    <row r="34" spans="1:9">
      <c r="A34" s="298"/>
      <c r="B34" s="299"/>
      <c r="C34" s="300"/>
      <c r="D34" s="301"/>
      <c r="E34" s="301"/>
      <c r="F34" s="301"/>
      <c r="G34" s="301"/>
      <c r="H34" s="301"/>
      <c r="I34" s="301"/>
    </row>
    <row r="35" spans="1:9">
      <c r="A35" s="298" t="s">
        <v>537</v>
      </c>
      <c r="B35" s="299"/>
      <c r="C35" s="300"/>
      <c r="D35" s="301"/>
      <c r="E35" s="301"/>
      <c r="F35" s="301"/>
      <c r="G35" s="301"/>
      <c r="H35" s="301"/>
      <c r="I35" s="301"/>
    </row>
    <row r="36" spans="1:9">
      <c r="A36" s="309" t="s">
        <v>500</v>
      </c>
      <c r="B36" s="306"/>
      <c r="C36" s="307"/>
      <c r="D36" s="327">
        <v>0</v>
      </c>
      <c r="E36" s="327">
        <v>0</v>
      </c>
      <c r="F36" s="327">
        <v>0</v>
      </c>
      <c r="G36" s="327">
        <v>0</v>
      </c>
      <c r="H36" s="327">
        <v>0</v>
      </c>
      <c r="I36" s="327">
        <v>0</v>
      </c>
    </row>
    <row r="37" spans="1:9">
      <c r="A37" s="309" t="s">
        <v>501</v>
      </c>
      <c r="B37" s="306"/>
      <c r="C37" s="307"/>
      <c r="D37" s="327">
        <v>0</v>
      </c>
      <c r="E37" s="327">
        <v>0</v>
      </c>
      <c r="F37" s="327">
        <v>0</v>
      </c>
      <c r="G37" s="327">
        <v>0</v>
      </c>
      <c r="H37" s="327">
        <v>0</v>
      </c>
      <c r="I37" s="327">
        <v>0</v>
      </c>
    </row>
    <row r="38" spans="1:9">
      <c r="A38" s="298" t="s">
        <v>538</v>
      </c>
      <c r="B38" s="299"/>
      <c r="C38" s="300"/>
      <c r="D38" s="434">
        <f>D36+D37</f>
        <v>0</v>
      </c>
      <c r="E38" s="434">
        <f t="shared" ref="E38:I38" si="4">E36+E37</f>
        <v>0</v>
      </c>
      <c r="F38" s="434">
        <f t="shared" si="4"/>
        <v>0</v>
      </c>
      <c r="G38" s="434">
        <f t="shared" si="4"/>
        <v>0</v>
      </c>
      <c r="H38" s="434">
        <f t="shared" si="4"/>
        <v>0</v>
      </c>
      <c r="I38" s="434">
        <f t="shared" si="4"/>
        <v>0</v>
      </c>
    </row>
    <row r="39" spans="1:9">
      <c r="A39" s="372"/>
      <c r="B39" s="373"/>
      <c r="C39" s="486"/>
      <c r="D39" s="446"/>
      <c r="E39" s="446"/>
      <c r="F39" s="446"/>
      <c r="G39" s="446"/>
      <c r="H39" s="446"/>
      <c r="I39" s="446"/>
    </row>
    <row r="40" spans="1:9">
      <c r="A40" s="375"/>
      <c r="B40" s="487"/>
      <c r="C40" s="375"/>
      <c r="D40" s="375"/>
      <c r="E40" s="375"/>
      <c r="F40" s="375"/>
      <c r="G40" s="375"/>
      <c r="H40" s="375"/>
      <c r="I40" s="375"/>
    </row>
  </sheetData>
  <mergeCells count="41">
    <mergeCell ref="A39:C39"/>
    <mergeCell ref="A33:C33"/>
    <mergeCell ref="A34:C34"/>
    <mergeCell ref="A35:C35"/>
    <mergeCell ref="A36:C36"/>
    <mergeCell ref="A37:C37"/>
    <mergeCell ref="A38:C38"/>
    <mergeCell ref="A27:C27"/>
    <mergeCell ref="A28:C28"/>
    <mergeCell ref="B29:C29"/>
    <mergeCell ref="A30:C30"/>
    <mergeCell ref="A31:C31"/>
    <mergeCell ref="A32:C32"/>
    <mergeCell ref="A20:C20"/>
    <mergeCell ref="A21:C21"/>
    <mergeCell ref="A23:C23"/>
    <mergeCell ref="A24:C24"/>
    <mergeCell ref="A25:C25"/>
    <mergeCell ref="A26:C26"/>
    <mergeCell ref="A14:C14"/>
    <mergeCell ref="A15:C15"/>
    <mergeCell ref="A16:C16"/>
    <mergeCell ref="A17:C17"/>
    <mergeCell ref="A18:C18"/>
    <mergeCell ref="A19:C19"/>
    <mergeCell ref="I6:I8"/>
    <mergeCell ref="A9:C9"/>
    <mergeCell ref="A10:C10"/>
    <mergeCell ref="A11:C11"/>
    <mergeCell ref="A12:C12"/>
    <mergeCell ref="A13:C13"/>
    <mergeCell ref="A1:I1"/>
    <mergeCell ref="A2:I2"/>
    <mergeCell ref="A3:I3"/>
    <mergeCell ref="A4:I4"/>
    <mergeCell ref="A6:C8"/>
    <mergeCell ref="D6:D8"/>
    <mergeCell ref="E6:E8"/>
    <mergeCell ref="F6:F8"/>
    <mergeCell ref="G6:G8"/>
    <mergeCell ref="H6:H8"/>
  </mergeCells>
  <pageMargins left="0.70866141732283472" right="0.51181102362204722" top="0.74803149606299213" bottom="0.74803149606299213" header="0.31496062992125984" footer="0.31496062992125984"/>
  <pageSetup scale="70" orientation="landscape" horizontalDpi="4294967293" verticalDpi="4294967293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D931E-5F18-40FA-B278-E32559032C02}">
  <dimension ref="A1:H27"/>
  <sheetViews>
    <sheetView workbookViewId="0">
      <selection sqref="A1:H27"/>
    </sheetView>
  </sheetViews>
  <sheetFormatPr baseColWidth="10" defaultRowHeight="14.4"/>
  <cols>
    <col min="1" max="1" width="4.5546875" customWidth="1"/>
    <col min="2" max="2" width="57.33203125" customWidth="1"/>
    <col min="3" max="8" width="12.6640625" customWidth="1"/>
  </cols>
  <sheetData>
    <row r="1" spans="1:8">
      <c r="A1" s="488" t="s">
        <v>141</v>
      </c>
      <c r="B1" s="489"/>
      <c r="C1" s="489"/>
      <c r="D1" s="489"/>
      <c r="E1" s="489"/>
      <c r="F1" s="489"/>
      <c r="G1" s="489"/>
      <c r="H1" s="490"/>
    </row>
    <row r="2" spans="1:8">
      <c r="A2" s="491" t="s">
        <v>143</v>
      </c>
      <c r="B2" s="451"/>
      <c r="C2" s="451"/>
      <c r="D2" s="451"/>
      <c r="E2" s="451"/>
      <c r="F2" s="451"/>
      <c r="G2" s="451"/>
      <c r="H2" s="492"/>
    </row>
    <row r="3" spans="1:8">
      <c r="A3" s="491" t="s">
        <v>539</v>
      </c>
      <c r="B3" s="451"/>
      <c r="C3" s="451"/>
      <c r="D3" s="451"/>
      <c r="E3" s="451"/>
      <c r="F3" s="451"/>
      <c r="G3" s="451"/>
      <c r="H3" s="492"/>
    </row>
    <row r="4" spans="1:8" ht="15" thickBot="1">
      <c r="A4" s="453"/>
      <c r="B4" s="453"/>
      <c r="C4" s="453"/>
      <c r="D4" s="453"/>
      <c r="E4" s="453"/>
      <c r="F4" s="453"/>
      <c r="G4" s="453"/>
      <c r="H4" s="453"/>
    </row>
    <row r="5" spans="1:8" ht="15" thickBot="1">
      <c r="A5" s="493" t="s">
        <v>225</v>
      </c>
      <c r="B5" s="494"/>
      <c r="C5" s="355" t="s">
        <v>540</v>
      </c>
      <c r="D5" s="355" t="s">
        <v>514</v>
      </c>
      <c r="E5" s="355" t="s">
        <v>513</v>
      </c>
      <c r="F5" s="355" t="s">
        <v>512</v>
      </c>
      <c r="G5" s="355" t="s">
        <v>541</v>
      </c>
      <c r="H5" s="355" t="s">
        <v>510</v>
      </c>
    </row>
    <row r="6" spans="1:8">
      <c r="A6" s="495" t="s">
        <v>506</v>
      </c>
      <c r="B6" s="496"/>
      <c r="C6" s="358">
        <f>SUM(C7:C15)</f>
        <v>197263381</v>
      </c>
      <c r="D6" s="358">
        <f t="shared" ref="D6:H6" si="0">SUM(D7:D15)</f>
        <v>194320459</v>
      </c>
      <c r="E6" s="358">
        <f t="shared" si="0"/>
        <v>167447706</v>
      </c>
      <c r="F6" s="358">
        <f t="shared" si="0"/>
        <v>114742049</v>
      </c>
      <c r="G6" s="358">
        <f t="shared" si="0"/>
        <v>118734673</v>
      </c>
      <c r="H6" s="358">
        <f t="shared" si="0"/>
        <v>90913709</v>
      </c>
    </row>
    <row r="7" spans="1:8">
      <c r="A7" s="458"/>
      <c r="B7" s="459" t="s">
        <v>337</v>
      </c>
      <c r="C7" s="460">
        <v>56182946</v>
      </c>
      <c r="D7" s="460">
        <v>53032736</v>
      </c>
      <c r="E7" s="460">
        <v>46550404</v>
      </c>
      <c r="F7" s="460">
        <v>42241052</v>
      </c>
      <c r="G7" s="460">
        <v>34067865</v>
      </c>
      <c r="H7" s="460">
        <v>28846943</v>
      </c>
    </row>
    <row r="8" spans="1:8">
      <c r="A8" s="458"/>
      <c r="B8" s="459" t="s">
        <v>345</v>
      </c>
      <c r="C8" s="460">
        <v>27324830</v>
      </c>
      <c r="D8" s="460">
        <v>23080173</v>
      </c>
      <c r="E8" s="460">
        <v>16986894</v>
      </c>
      <c r="F8" s="460">
        <v>4561010</v>
      </c>
      <c r="G8" s="460">
        <v>3755677</v>
      </c>
      <c r="H8" s="460">
        <v>4083554</v>
      </c>
    </row>
    <row r="9" spans="1:8">
      <c r="A9" s="458"/>
      <c r="B9" s="459" t="s">
        <v>355</v>
      </c>
      <c r="C9" s="460">
        <v>32399818</v>
      </c>
      <c r="D9" s="460">
        <v>34701800</v>
      </c>
      <c r="E9" s="460">
        <v>37549195</v>
      </c>
      <c r="F9" s="460">
        <v>18569656</v>
      </c>
      <c r="G9" s="460">
        <v>12041820</v>
      </c>
      <c r="H9" s="460">
        <v>10746514</v>
      </c>
    </row>
    <row r="10" spans="1:8">
      <c r="A10" s="458"/>
      <c r="B10" s="459" t="s">
        <v>366</v>
      </c>
      <c r="C10" s="460">
        <v>78278194</v>
      </c>
      <c r="D10" s="460">
        <v>81203442</v>
      </c>
      <c r="E10" s="460">
        <v>56697163</v>
      </c>
      <c r="F10" s="460">
        <v>48782554</v>
      </c>
      <c r="G10" s="460">
        <v>68410250</v>
      </c>
      <c r="H10" s="460">
        <v>45565062</v>
      </c>
    </row>
    <row r="11" spans="1:8">
      <c r="A11" s="458"/>
      <c r="B11" s="459" t="s">
        <v>376</v>
      </c>
      <c r="C11" s="460">
        <v>3077593</v>
      </c>
      <c r="D11" s="460">
        <v>2302308</v>
      </c>
      <c r="E11" s="460">
        <v>9664050</v>
      </c>
      <c r="F11" s="460">
        <v>587777</v>
      </c>
      <c r="G11" s="460">
        <v>459061</v>
      </c>
      <c r="H11" s="460">
        <v>1671636</v>
      </c>
    </row>
    <row r="12" spans="1:8">
      <c r="A12" s="458"/>
      <c r="B12" s="459" t="s">
        <v>386</v>
      </c>
      <c r="C12" s="460">
        <v>0</v>
      </c>
      <c r="D12" s="460">
        <v>0</v>
      </c>
      <c r="E12" s="460">
        <v>0</v>
      </c>
      <c r="F12" s="460">
        <v>0</v>
      </c>
      <c r="G12" s="460">
        <v>0</v>
      </c>
      <c r="H12" s="460">
        <v>0</v>
      </c>
    </row>
    <row r="13" spans="1:8">
      <c r="A13" s="458"/>
      <c r="B13" s="459" t="s">
        <v>391</v>
      </c>
      <c r="C13" s="460">
        <v>0</v>
      </c>
      <c r="D13" s="460">
        <v>0</v>
      </c>
      <c r="E13" s="460">
        <v>0</v>
      </c>
      <c r="F13" s="460">
        <v>0</v>
      </c>
      <c r="G13" s="460">
        <v>0</v>
      </c>
      <c r="H13" s="460">
        <v>0</v>
      </c>
    </row>
    <row r="14" spans="1:8">
      <c r="A14" s="462"/>
      <c r="B14" s="463" t="s">
        <v>399</v>
      </c>
      <c r="C14" s="460">
        <v>0</v>
      </c>
      <c r="D14" s="460">
        <v>0</v>
      </c>
      <c r="E14" s="460">
        <v>0</v>
      </c>
      <c r="F14" s="460">
        <v>0</v>
      </c>
      <c r="G14" s="460">
        <v>0</v>
      </c>
      <c r="H14" s="460">
        <v>0</v>
      </c>
    </row>
    <row r="15" spans="1:8" ht="15" thickBot="1">
      <c r="A15" s="462"/>
      <c r="B15" s="463" t="s">
        <v>403</v>
      </c>
      <c r="C15" s="460">
        <v>0</v>
      </c>
      <c r="D15" s="460">
        <v>0</v>
      </c>
      <c r="E15" s="460">
        <v>0</v>
      </c>
      <c r="F15" s="460">
        <v>0</v>
      </c>
      <c r="G15" s="460">
        <v>0</v>
      </c>
      <c r="H15" s="460">
        <v>0</v>
      </c>
    </row>
    <row r="16" spans="1:8">
      <c r="A16" s="495" t="s">
        <v>507</v>
      </c>
      <c r="B16" s="496"/>
      <c r="C16" s="358">
        <f>SUM(C17:C25)</f>
        <v>2680200</v>
      </c>
      <c r="D16" s="358">
        <f t="shared" ref="D16:H16" si="1">SUM(D17:D25)</f>
        <v>4295</v>
      </c>
      <c r="E16" s="358">
        <f t="shared" si="1"/>
        <v>39854188</v>
      </c>
      <c r="F16" s="358">
        <f t="shared" si="1"/>
        <v>5238296</v>
      </c>
      <c r="G16" s="358">
        <f t="shared" si="1"/>
        <v>24229028</v>
      </c>
      <c r="H16" s="358">
        <f t="shared" si="1"/>
        <v>825136</v>
      </c>
    </row>
    <row r="17" spans="1:8">
      <c r="A17" s="458"/>
      <c r="B17" s="459" t="s">
        <v>337</v>
      </c>
      <c r="C17" s="460">
        <v>0</v>
      </c>
      <c r="D17" s="460">
        <v>0</v>
      </c>
      <c r="E17" s="460">
        <v>4086641</v>
      </c>
      <c r="F17" s="460">
        <v>0</v>
      </c>
      <c r="G17" s="460">
        <v>0</v>
      </c>
      <c r="H17" s="460">
        <v>0</v>
      </c>
    </row>
    <row r="18" spans="1:8">
      <c r="A18" s="462"/>
      <c r="B18" s="459" t="s">
        <v>345</v>
      </c>
      <c r="C18" s="460">
        <v>1384200</v>
      </c>
      <c r="D18" s="460">
        <v>0</v>
      </c>
      <c r="E18" s="460">
        <v>0</v>
      </c>
      <c r="F18" s="460">
        <v>0</v>
      </c>
      <c r="G18" s="460">
        <v>0</v>
      </c>
      <c r="H18" s="460">
        <v>0</v>
      </c>
    </row>
    <row r="19" spans="1:8">
      <c r="A19" s="458"/>
      <c r="B19" s="459" t="s">
        <v>355</v>
      </c>
      <c r="C19" s="460">
        <v>1296000</v>
      </c>
      <c r="D19" s="460">
        <v>4295</v>
      </c>
      <c r="E19" s="460">
        <v>1080000</v>
      </c>
      <c r="F19" s="460">
        <v>2039535</v>
      </c>
      <c r="G19" s="460">
        <v>1865122</v>
      </c>
      <c r="H19" s="460">
        <v>825136</v>
      </c>
    </row>
    <row r="20" spans="1:8">
      <c r="A20" s="458"/>
      <c r="B20" s="459" t="s">
        <v>366</v>
      </c>
      <c r="C20" s="460">
        <v>0</v>
      </c>
      <c r="D20" s="460">
        <v>0</v>
      </c>
      <c r="E20" s="460">
        <v>110000</v>
      </c>
      <c r="F20" s="460">
        <v>3198761</v>
      </c>
      <c r="G20" s="460">
        <v>22363906</v>
      </c>
      <c r="H20" s="460">
        <v>0</v>
      </c>
    </row>
    <row r="21" spans="1:8">
      <c r="A21" s="458"/>
      <c r="B21" s="459" t="s">
        <v>376</v>
      </c>
      <c r="C21" s="460">
        <v>0</v>
      </c>
      <c r="D21" s="460">
        <v>0</v>
      </c>
      <c r="E21" s="460">
        <v>0</v>
      </c>
      <c r="F21" s="460">
        <v>0</v>
      </c>
      <c r="G21" s="460">
        <v>0</v>
      </c>
      <c r="H21" s="460">
        <v>0</v>
      </c>
    </row>
    <row r="22" spans="1:8">
      <c r="A22" s="458"/>
      <c r="B22" s="459" t="s">
        <v>386</v>
      </c>
      <c r="C22" s="460">
        <v>0</v>
      </c>
      <c r="D22" s="460">
        <v>0</v>
      </c>
      <c r="E22" s="460">
        <v>34577547</v>
      </c>
      <c r="F22" s="460">
        <v>0</v>
      </c>
      <c r="G22" s="460">
        <v>0</v>
      </c>
      <c r="H22" s="460">
        <v>0</v>
      </c>
    </row>
    <row r="23" spans="1:8">
      <c r="A23" s="458"/>
      <c r="B23" s="459" t="s">
        <v>391</v>
      </c>
      <c r="C23" s="460">
        <v>0</v>
      </c>
      <c r="D23" s="460">
        <v>0</v>
      </c>
      <c r="E23" s="460">
        <v>0</v>
      </c>
      <c r="F23" s="460">
        <v>0</v>
      </c>
      <c r="G23" s="460">
        <v>0</v>
      </c>
      <c r="H23" s="460">
        <v>0</v>
      </c>
    </row>
    <row r="24" spans="1:8">
      <c r="A24" s="458"/>
      <c r="B24" s="463" t="s">
        <v>399</v>
      </c>
      <c r="C24" s="460">
        <v>0</v>
      </c>
      <c r="D24" s="460">
        <v>0</v>
      </c>
      <c r="E24" s="460">
        <v>0</v>
      </c>
      <c r="F24" s="460">
        <v>0</v>
      </c>
      <c r="G24" s="460">
        <v>0</v>
      </c>
      <c r="H24" s="460">
        <v>0</v>
      </c>
    </row>
    <row r="25" spans="1:8">
      <c r="A25" s="458"/>
      <c r="B25" s="463" t="s">
        <v>403</v>
      </c>
      <c r="C25" s="460">
        <v>0</v>
      </c>
      <c r="D25" s="460">
        <v>0</v>
      </c>
      <c r="E25" s="460">
        <v>0</v>
      </c>
      <c r="F25" s="460">
        <v>0</v>
      </c>
      <c r="G25" s="460">
        <v>0</v>
      </c>
      <c r="H25" s="460">
        <v>0</v>
      </c>
    </row>
    <row r="26" spans="1:8">
      <c r="A26" s="466" t="s">
        <v>542</v>
      </c>
      <c r="B26" s="467"/>
      <c r="C26" s="468">
        <f>C6+C16</f>
        <v>199943581</v>
      </c>
      <c r="D26" s="468">
        <f t="shared" ref="D26:H26" si="2">D6+D16</f>
        <v>194324754</v>
      </c>
      <c r="E26" s="468">
        <f t="shared" si="2"/>
        <v>207301894</v>
      </c>
      <c r="F26" s="468">
        <f t="shared" si="2"/>
        <v>119980345</v>
      </c>
      <c r="G26" s="468">
        <f t="shared" si="2"/>
        <v>142963701</v>
      </c>
      <c r="H26" s="468">
        <f t="shared" si="2"/>
        <v>91738845</v>
      </c>
    </row>
    <row r="27" spans="1:8">
      <c r="A27" s="459"/>
      <c r="B27" s="459"/>
      <c r="C27" s="470"/>
      <c r="D27" s="470"/>
      <c r="E27" s="470"/>
      <c r="F27" s="470"/>
      <c r="G27" s="470"/>
      <c r="H27" s="470"/>
    </row>
  </sheetData>
  <mergeCells count="7">
    <mergeCell ref="A26:B26"/>
    <mergeCell ref="A1:H1"/>
    <mergeCell ref="A2:H2"/>
    <mergeCell ref="A3:H3"/>
    <mergeCell ref="A5:B5"/>
    <mergeCell ref="A6:B6"/>
    <mergeCell ref="A16:B16"/>
  </mergeCells>
  <pageMargins left="0.70866141732283472" right="0.70866141732283472" top="0.74803149606299213" bottom="0.74803149606299213" header="0.31496062992125984" footer="0.31496062992125984"/>
  <pageSetup scale="85" orientation="landscape" horizontalDpi="4294967293" verticalDpi="4294967293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71CFF-DF54-4B88-BB3A-05793A4EE8B8}">
  <dimension ref="A1:H41"/>
  <sheetViews>
    <sheetView workbookViewId="0">
      <selection sqref="A1:H41"/>
    </sheetView>
  </sheetViews>
  <sheetFormatPr baseColWidth="10" defaultRowHeight="14.4"/>
  <cols>
    <col min="1" max="1" width="3.6640625" customWidth="1"/>
    <col min="2" max="2" width="30.6640625" customWidth="1"/>
    <col min="3" max="3" width="27.44140625" customWidth="1"/>
    <col min="4" max="8" width="15.6640625" customWidth="1"/>
  </cols>
  <sheetData>
    <row r="1" spans="1:8">
      <c r="A1" s="405" t="s">
        <v>141</v>
      </c>
      <c r="B1" s="406"/>
      <c r="C1" s="406"/>
      <c r="D1" s="406"/>
      <c r="E1" s="406"/>
      <c r="F1" s="406"/>
      <c r="G1" s="406"/>
      <c r="H1" s="407"/>
    </row>
    <row r="2" spans="1:8">
      <c r="A2" s="408" t="s">
        <v>143</v>
      </c>
      <c r="B2" s="409"/>
      <c r="C2" s="409"/>
      <c r="D2" s="409"/>
      <c r="E2" s="409"/>
      <c r="F2" s="409"/>
      <c r="G2" s="409"/>
      <c r="H2" s="410"/>
    </row>
    <row r="3" spans="1:8">
      <c r="A3" s="408" t="s">
        <v>543</v>
      </c>
      <c r="B3" s="409"/>
      <c r="C3" s="409"/>
      <c r="D3" s="409"/>
      <c r="E3" s="409"/>
      <c r="F3" s="409"/>
      <c r="G3" s="409"/>
      <c r="H3" s="410"/>
    </row>
    <row r="4" spans="1:8" ht="15" thickBot="1">
      <c r="A4" s="497" t="s">
        <v>173</v>
      </c>
      <c r="B4" s="498"/>
      <c r="C4" s="498"/>
      <c r="D4" s="498"/>
      <c r="E4" s="498"/>
      <c r="F4" s="498"/>
      <c r="G4" s="498"/>
      <c r="H4" s="499"/>
    </row>
    <row r="5" spans="1:8">
      <c r="A5" s="287"/>
      <c r="B5" s="287"/>
      <c r="C5" s="287"/>
      <c r="D5" s="236"/>
      <c r="E5" s="288"/>
      <c r="F5" s="288"/>
      <c r="G5" s="288"/>
      <c r="H5" s="288"/>
    </row>
    <row r="6" spans="1:8">
      <c r="A6" s="289"/>
      <c r="B6" s="289"/>
      <c r="C6" s="289"/>
      <c r="D6" s="325" t="s">
        <v>544</v>
      </c>
      <c r="E6" s="325" t="s">
        <v>545</v>
      </c>
      <c r="F6" s="325" t="s">
        <v>546</v>
      </c>
      <c r="G6" s="325" t="s">
        <v>547</v>
      </c>
      <c r="H6" s="325" t="s">
        <v>548</v>
      </c>
    </row>
    <row r="7" spans="1:8">
      <c r="A7" s="289"/>
      <c r="B7" s="289"/>
      <c r="C7" s="289"/>
      <c r="D7" s="417" t="s">
        <v>255</v>
      </c>
      <c r="E7" s="417" t="s">
        <v>256</v>
      </c>
      <c r="F7" s="417" t="s">
        <v>256</v>
      </c>
      <c r="G7" s="417" t="s">
        <v>256</v>
      </c>
      <c r="H7" s="417" t="s">
        <v>256</v>
      </c>
    </row>
    <row r="8" spans="1:8">
      <c r="A8" s="289"/>
      <c r="B8" s="289"/>
      <c r="C8" s="289"/>
      <c r="D8" s="326" t="s">
        <v>259</v>
      </c>
      <c r="E8" s="326" t="s">
        <v>260</v>
      </c>
      <c r="F8" s="326" t="s">
        <v>260</v>
      </c>
      <c r="G8" s="326" t="s">
        <v>260</v>
      </c>
      <c r="H8" s="326" t="s">
        <v>260</v>
      </c>
    </row>
    <row r="9" spans="1:8">
      <c r="A9" s="293" t="s">
        <v>549</v>
      </c>
      <c r="B9" s="294"/>
      <c r="C9" s="295"/>
      <c r="D9" s="500">
        <f>SUM(D10:D11)</f>
        <v>0</v>
      </c>
      <c r="E9" s="500">
        <f t="shared" ref="E9:H9" si="0">SUM(E10:E11)</f>
        <v>0</v>
      </c>
      <c r="F9" s="500">
        <f t="shared" si="0"/>
        <v>0</v>
      </c>
      <c r="G9" s="500">
        <f t="shared" si="0"/>
        <v>0</v>
      </c>
      <c r="H9" s="500">
        <f t="shared" si="0"/>
        <v>0</v>
      </c>
    </row>
    <row r="10" spans="1:8">
      <c r="A10" s="501" t="s">
        <v>550</v>
      </c>
      <c r="B10" s="502"/>
      <c r="C10" s="503"/>
      <c r="D10" s="504">
        <v>0</v>
      </c>
      <c r="E10" s="504">
        <v>0</v>
      </c>
      <c r="F10" s="504">
        <v>0</v>
      </c>
      <c r="G10" s="504">
        <v>0</v>
      </c>
      <c r="H10" s="504">
        <v>0</v>
      </c>
    </row>
    <row r="11" spans="1:8">
      <c r="A11" s="505" t="s">
        <v>551</v>
      </c>
      <c r="B11" s="428"/>
      <c r="C11" s="506"/>
      <c r="D11" s="504">
        <v>0</v>
      </c>
      <c r="E11" s="504">
        <v>0</v>
      </c>
      <c r="F11" s="504">
        <v>0</v>
      </c>
      <c r="G11" s="504">
        <v>0</v>
      </c>
      <c r="H11" s="504">
        <v>0</v>
      </c>
    </row>
    <row r="12" spans="1:8">
      <c r="A12" s="505"/>
      <c r="B12" s="428"/>
      <c r="C12" s="506"/>
      <c r="D12" s="434"/>
      <c r="E12" s="301"/>
      <c r="F12" s="301"/>
      <c r="G12" s="301"/>
      <c r="H12" s="301"/>
    </row>
    <row r="13" spans="1:8">
      <c r="A13" s="507" t="s">
        <v>552</v>
      </c>
      <c r="B13" s="508"/>
      <c r="C13" s="509"/>
      <c r="D13" s="434">
        <f>SUM(D14+D18+D22+D23+D24+D25+D26+D27+D28+D29)</f>
        <v>0</v>
      </c>
      <c r="E13" s="434">
        <f t="shared" ref="E13:H13" si="1">SUM(E14+E18+E22+E23+E24+E25+E26+E27+E28+E29)</f>
        <v>0</v>
      </c>
      <c r="F13" s="434">
        <f t="shared" si="1"/>
        <v>0</v>
      </c>
      <c r="G13" s="434">
        <f t="shared" si="1"/>
        <v>0</v>
      </c>
      <c r="H13" s="434">
        <f t="shared" si="1"/>
        <v>0</v>
      </c>
    </row>
    <row r="14" spans="1:8">
      <c r="A14" s="505" t="s">
        <v>553</v>
      </c>
      <c r="B14" s="428"/>
      <c r="C14" s="506"/>
      <c r="D14" s="434">
        <f>SUM(D15:D17)</f>
        <v>0</v>
      </c>
      <c r="E14" s="434">
        <f t="shared" ref="E14:H14" si="2">SUM(E15:E17)</f>
        <v>0</v>
      </c>
      <c r="F14" s="434">
        <f t="shared" si="2"/>
        <v>0</v>
      </c>
      <c r="G14" s="434">
        <f t="shared" si="2"/>
        <v>0</v>
      </c>
      <c r="H14" s="434">
        <f t="shared" si="2"/>
        <v>0</v>
      </c>
    </row>
    <row r="15" spans="1:8">
      <c r="A15" s="510" t="s">
        <v>554</v>
      </c>
      <c r="B15" s="511"/>
      <c r="C15" s="512"/>
      <c r="D15" s="513">
        <v>0</v>
      </c>
      <c r="E15" s="513">
        <v>0</v>
      </c>
      <c r="F15" s="513">
        <v>0</v>
      </c>
      <c r="G15" s="513">
        <v>0</v>
      </c>
      <c r="H15" s="513">
        <v>0</v>
      </c>
    </row>
    <row r="16" spans="1:8">
      <c r="A16" s="510" t="s">
        <v>555</v>
      </c>
      <c r="B16" s="511"/>
      <c r="C16" s="512"/>
      <c r="D16" s="513">
        <v>0</v>
      </c>
      <c r="E16" s="513">
        <v>0</v>
      </c>
      <c r="F16" s="513">
        <v>0</v>
      </c>
      <c r="G16" s="513">
        <v>0</v>
      </c>
      <c r="H16" s="513">
        <v>0</v>
      </c>
    </row>
    <row r="17" spans="1:8">
      <c r="A17" s="510" t="s">
        <v>556</v>
      </c>
      <c r="B17" s="511"/>
      <c r="C17" s="512"/>
      <c r="D17" s="513">
        <v>0</v>
      </c>
      <c r="E17" s="513">
        <v>0</v>
      </c>
      <c r="F17" s="513">
        <v>0</v>
      </c>
      <c r="G17" s="513">
        <v>0</v>
      </c>
      <c r="H17" s="513">
        <v>0</v>
      </c>
    </row>
    <row r="18" spans="1:8">
      <c r="A18" s="505" t="s">
        <v>557</v>
      </c>
      <c r="B18" s="428"/>
      <c r="C18" s="506"/>
      <c r="D18" s="434">
        <f>SUM(D19:D21)</f>
        <v>0</v>
      </c>
      <c r="E18" s="434">
        <f t="shared" ref="E18:H18" si="3">SUM(E19:E21)</f>
        <v>0</v>
      </c>
      <c r="F18" s="434">
        <f t="shared" si="3"/>
        <v>0</v>
      </c>
      <c r="G18" s="434">
        <f t="shared" si="3"/>
        <v>0</v>
      </c>
      <c r="H18" s="434">
        <f t="shared" si="3"/>
        <v>0</v>
      </c>
    </row>
    <row r="19" spans="1:8">
      <c r="A19" s="510" t="s">
        <v>554</v>
      </c>
      <c r="B19" s="511"/>
      <c r="C19" s="512"/>
      <c r="D19" s="513">
        <v>0</v>
      </c>
      <c r="E19" s="513">
        <v>0</v>
      </c>
      <c r="F19" s="513">
        <v>0</v>
      </c>
      <c r="G19" s="513">
        <v>0</v>
      </c>
      <c r="H19" s="513">
        <v>0</v>
      </c>
    </row>
    <row r="20" spans="1:8">
      <c r="A20" s="510" t="s">
        <v>555</v>
      </c>
      <c r="B20" s="511"/>
      <c r="C20" s="512"/>
      <c r="D20" s="513">
        <v>0</v>
      </c>
      <c r="E20" s="513">
        <v>0</v>
      </c>
      <c r="F20" s="513">
        <v>0</v>
      </c>
      <c r="G20" s="513">
        <v>0</v>
      </c>
      <c r="H20" s="513">
        <v>0</v>
      </c>
    </row>
    <row r="21" spans="1:8">
      <c r="A21" s="510" t="s">
        <v>556</v>
      </c>
      <c r="B21" s="511"/>
      <c r="C21" s="512"/>
      <c r="D21" s="513">
        <v>0</v>
      </c>
      <c r="E21" s="513">
        <v>0</v>
      </c>
      <c r="F21" s="513">
        <v>0</v>
      </c>
      <c r="G21" s="513">
        <v>0</v>
      </c>
      <c r="H21" s="513">
        <v>0</v>
      </c>
    </row>
    <row r="22" spans="1:8">
      <c r="A22" s="505" t="s">
        <v>558</v>
      </c>
      <c r="B22" s="428"/>
      <c r="C22" s="506"/>
      <c r="D22" s="434">
        <v>0</v>
      </c>
      <c r="E22" s="434">
        <v>0</v>
      </c>
      <c r="F22" s="434">
        <v>0</v>
      </c>
      <c r="G22" s="434">
        <v>0</v>
      </c>
      <c r="H22" s="434">
        <v>0</v>
      </c>
    </row>
    <row r="23" spans="1:8">
      <c r="A23" s="505" t="s">
        <v>559</v>
      </c>
      <c r="B23" s="428"/>
      <c r="C23" s="506"/>
      <c r="D23" s="434">
        <v>0</v>
      </c>
      <c r="E23" s="434">
        <v>0</v>
      </c>
      <c r="F23" s="434">
        <v>0</v>
      </c>
      <c r="G23" s="434">
        <v>0</v>
      </c>
      <c r="H23" s="434">
        <v>0</v>
      </c>
    </row>
    <row r="24" spans="1:8">
      <c r="A24" s="505" t="s">
        <v>560</v>
      </c>
      <c r="B24" s="428"/>
      <c r="C24" s="506"/>
      <c r="D24" s="434">
        <v>0</v>
      </c>
      <c r="E24" s="434">
        <v>0</v>
      </c>
      <c r="F24" s="434">
        <v>0</v>
      </c>
      <c r="G24" s="434">
        <v>0</v>
      </c>
      <c r="H24" s="434">
        <v>0</v>
      </c>
    </row>
    <row r="25" spans="1:8">
      <c r="A25" s="505" t="s">
        <v>561</v>
      </c>
      <c r="B25" s="428"/>
      <c r="C25" s="506"/>
      <c r="D25" s="434">
        <v>0</v>
      </c>
      <c r="E25" s="434">
        <v>0</v>
      </c>
      <c r="F25" s="434">
        <v>0</v>
      </c>
      <c r="G25" s="434">
        <v>0</v>
      </c>
      <c r="H25" s="434">
        <v>0</v>
      </c>
    </row>
    <row r="26" spans="1:8">
      <c r="A26" s="505" t="s">
        <v>562</v>
      </c>
      <c r="B26" s="428"/>
      <c r="C26" s="506"/>
      <c r="D26" s="434">
        <v>0</v>
      </c>
      <c r="E26" s="434">
        <v>0</v>
      </c>
      <c r="F26" s="434">
        <v>0</v>
      </c>
      <c r="G26" s="434">
        <v>0</v>
      </c>
      <c r="H26" s="434">
        <v>0</v>
      </c>
    </row>
    <row r="27" spans="1:8">
      <c r="A27" s="505" t="s">
        <v>563</v>
      </c>
      <c r="B27" s="428"/>
      <c r="C27" s="506"/>
      <c r="D27" s="434">
        <v>0</v>
      </c>
      <c r="E27" s="434">
        <v>0</v>
      </c>
      <c r="F27" s="434">
        <v>0</v>
      </c>
      <c r="G27" s="434">
        <v>0</v>
      </c>
      <c r="H27" s="434">
        <v>0</v>
      </c>
    </row>
    <row r="28" spans="1:8">
      <c r="A28" s="505" t="s">
        <v>564</v>
      </c>
      <c r="B28" s="428"/>
      <c r="C28" s="506"/>
      <c r="D28" s="434">
        <v>0</v>
      </c>
      <c r="E28" s="434">
        <v>0</v>
      </c>
      <c r="F28" s="434">
        <v>0</v>
      </c>
      <c r="G28" s="434">
        <v>0</v>
      </c>
      <c r="H28" s="434">
        <v>0</v>
      </c>
    </row>
    <row r="29" spans="1:8">
      <c r="A29" s="505" t="s">
        <v>565</v>
      </c>
      <c r="B29" s="428"/>
      <c r="C29" s="506"/>
      <c r="D29" s="434">
        <v>0</v>
      </c>
      <c r="E29" s="434">
        <v>0</v>
      </c>
      <c r="F29" s="434">
        <v>0</v>
      </c>
      <c r="G29" s="434">
        <v>0</v>
      </c>
      <c r="H29" s="434">
        <v>0</v>
      </c>
    </row>
    <row r="30" spans="1:8">
      <c r="A30" s="514"/>
      <c r="B30" s="364"/>
      <c r="C30" s="515"/>
      <c r="D30" s="434"/>
      <c r="E30" s="301"/>
      <c r="F30" s="301"/>
      <c r="G30" s="301"/>
      <c r="H30" s="301"/>
    </row>
    <row r="31" spans="1:8">
      <c r="A31" s="298" t="s">
        <v>566</v>
      </c>
      <c r="B31" s="299"/>
      <c r="C31" s="300"/>
      <c r="D31" s="434">
        <f>SUM(D32)</f>
        <v>0</v>
      </c>
      <c r="E31" s="434">
        <f t="shared" ref="E31:H31" si="4">SUM(E32)</f>
        <v>0</v>
      </c>
      <c r="F31" s="434">
        <f t="shared" si="4"/>
        <v>0</v>
      </c>
      <c r="G31" s="434">
        <f t="shared" si="4"/>
        <v>0</v>
      </c>
      <c r="H31" s="434">
        <f t="shared" si="4"/>
        <v>0</v>
      </c>
    </row>
    <row r="32" spans="1:8">
      <c r="A32" s="505" t="s">
        <v>567</v>
      </c>
      <c r="B32" s="428"/>
      <c r="C32" s="506"/>
      <c r="D32" s="516">
        <v>0</v>
      </c>
      <c r="E32" s="516">
        <v>0</v>
      </c>
      <c r="F32" s="516">
        <v>0</v>
      </c>
      <c r="G32" s="516">
        <v>0</v>
      </c>
      <c r="H32" s="516">
        <v>0</v>
      </c>
    </row>
    <row r="33" spans="1:8">
      <c r="A33" s="309"/>
      <c r="B33" s="306"/>
      <c r="C33" s="307"/>
      <c r="D33" s="434"/>
      <c r="E33" s="301"/>
      <c r="F33" s="301"/>
      <c r="G33" s="301"/>
      <c r="H33" s="301"/>
    </row>
    <row r="34" spans="1:8">
      <c r="A34" s="298" t="s">
        <v>568</v>
      </c>
      <c r="B34" s="299"/>
      <c r="C34" s="300"/>
      <c r="D34" s="434">
        <f>SUM(D35:D37)</f>
        <v>0</v>
      </c>
      <c r="E34" s="434">
        <f t="shared" ref="E34:H34" si="5">SUM(E35:E37)</f>
        <v>0</v>
      </c>
      <c r="F34" s="434">
        <f t="shared" si="5"/>
        <v>0</v>
      </c>
      <c r="G34" s="434">
        <f t="shared" si="5"/>
        <v>0</v>
      </c>
      <c r="H34" s="434">
        <f t="shared" si="5"/>
        <v>0</v>
      </c>
    </row>
    <row r="35" spans="1:8">
      <c r="A35" s="505" t="s">
        <v>553</v>
      </c>
      <c r="B35" s="428"/>
      <c r="C35" s="506"/>
      <c r="D35" s="516">
        <v>0</v>
      </c>
      <c r="E35" s="516">
        <v>0</v>
      </c>
      <c r="F35" s="516">
        <v>0</v>
      </c>
      <c r="G35" s="516">
        <v>0</v>
      </c>
      <c r="H35" s="516">
        <v>0</v>
      </c>
    </row>
    <row r="36" spans="1:8">
      <c r="A36" s="505" t="s">
        <v>557</v>
      </c>
      <c r="B36" s="428"/>
      <c r="C36" s="506"/>
      <c r="D36" s="516">
        <v>0</v>
      </c>
      <c r="E36" s="516">
        <v>0</v>
      </c>
      <c r="F36" s="516">
        <v>0</v>
      </c>
      <c r="G36" s="516">
        <v>0</v>
      </c>
      <c r="H36" s="516">
        <v>0</v>
      </c>
    </row>
    <row r="37" spans="1:8">
      <c r="A37" s="505" t="s">
        <v>569</v>
      </c>
      <c r="B37" s="428"/>
      <c r="C37" s="506"/>
      <c r="D37" s="516">
        <v>0</v>
      </c>
      <c r="E37" s="516">
        <v>0</v>
      </c>
      <c r="F37" s="516">
        <v>0</v>
      </c>
      <c r="G37" s="516">
        <v>0</v>
      </c>
      <c r="H37" s="516">
        <v>0</v>
      </c>
    </row>
    <row r="38" spans="1:8">
      <c r="A38" s="309"/>
      <c r="B38" s="306"/>
      <c r="C38" s="307"/>
      <c r="D38" s="434"/>
      <c r="E38" s="301"/>
      <c r="F38" s="301"/>
      <c r="G38" s="301"/>
      <c r="H38" s="301"/>
    </row>
    <row r="39" spans="1:8">
      <c r="A39" s="517"/>
      <c r="B39" s="324"/>
      <c r="C39" s="518"/>
      <c r="D39" s="434"/>
      <c r="E39" s="301"/>
      <c r="F39" s="301"/>
      <c r="G39" s="301"/>
      <c r="H39" s="301"/>
    </row>
    <row r="40" spans="1:8">
      <c r="A40" s="519" t="s">
        <v>570</v>
      </c>
      <c r="B40" s="520"/>
      <c r="C40" s="521"/>
      <c r="D40" s="522">
        <f>D9+D13+D31+D34</f>
        <v>0</v>
      </c>
      <c r="E40" s="522">
        <f t="shared" ref="E40:H40" si="6">E9+E13+E31+E34</f>
        <v>0</v>
      </c>
      <c r="F40" s="522">
        <f t="shared" si="6"/>
        <v>0</v>
      </c>
      <c r="G40" s="522">
        <f t="shared" si="6"/>
        <v>0</v>
      </c>
      <c r="H40" s="522">
        <f t="shared" si="6"/>
        <v>0</v>
      </c>
    </row>
    <row r="41" spans="1:8">
      <c r="A41" s="343"/>
      <c r="B41" s="343"/>
      <c r="C41" s="343"/>
      <c r="D41" s="344"/>
      <c r="E41" s="344"/>
      <c r="F41" s="344"/>
      <c r="G41" s="344"/>
      <c r="H41" s="344"/>
    </row>
  </sheetData>
  <mergeCells count="40">
    <mergeCell ref="A34:C34"/>
    <mergeCell ref="A35:C35"/>
    <mergeCell ref="A36:C36"/>
    <mergeCell ref="A37:C37"/>
    <mergeCell ref="A38:C38"/>
    <mergeCell ref="A40:C40"/>
    <mergeCell ref="A27:C27"/>
    <mergeCell ref="A28:C28"/>
    <mergeCell ref="A29:C29"/>
    <mergeCell ref="A31:C31"/>
    <mergeCell ref="A32:C32"/>
    <mergeCell ref="A33:C33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A1:H1"/>
    <mergeCell ref="A2:H2"/>
    <mergeCell ref="A3:H3"/>
    <mergeCell ref="A4:H4"/>
    <mergeCell ref="A6:C8"/>
    <mergeCell ref="D6:D8"/>
    <mergeCell ref="E6:E8"/>
    <mergeCell ref="F6:F8"/>
    <mergeCell ref="G6:G8"/>
    <mergeCell ref="H6:H8"/>
  </mergeCells>
  <pageMargins left="0.70866141732283472" right="0.70866141732283472" top="0.74803149606299213" bottom="0.74803149606299213" header="0.31496062992125984" footer="0.31496062992125984"/>
  <pageSetup scale="80" orientation="landscape" horizontalDpi="4294967293" verticalDpi="4294967293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076EC-39AC-4C7B-BB75-FD1B33558BCF}">
  <dimension ref="A1:H44"/>
  <sheetViews>
    <sheetView topLeftCell="A13" workbookViewId="0">
      <selection sqref="A1:H44"/>
    </sheetView>
  </sheetViews>
  <sheetFormatPr baseColWidth="10" defaultRowHeight="14.4"/>
  <cols>
    <col min="1" max="1" width="3.6640625" customWidth="1"/>
    <col min="2" max="2" width="30.6640625" customWidth="1"/>
    <col min="3" max="3" width="27.44140625" customWidth="1"/>
    <col min="4" max="8" width="15.6640625" customWidth="1"/>
  </cols>
  <sheetData>
    <row r="1" spans="1:8">
      <c r="A1" s="405" t="s">
        <v>141</v>
      </c>
      <c r="B1" s="406"/>
      <c r="C1" s="406"/>
      <c r="D1" s="406"/>
      <c r="E1" s="406"/>
      <c r="F1" s="406"/>
      <c r="G1" s="406"/>
      <c r="H1" s="407"/>
    </row>
    <row r="2" spans="1:8">
      <c r="A2" s="408" t="s">
        <v>143</v>
      </c>
      <c r="B2" s="409"/>
      <c r="C2" s="409"/>
      <c r="D2" s="409"/>
      <c r="E2" s="409"/>
      <c r="F2" s="409"/>
      <c r="G2" s="409"/>
      <c r="H2" s="410"/>
    </row>
    <row r="3" spans="1:8">
      <c r="A3" s="408" t="s">
        <v>543</v>
      </c>
      <c r="B3" s="409"/>
      <c r="C3" s="409"/>
      <c r="D3" s="409"/>
      <c r="E3" s="409"/>
      <c r="F3" s="409"/>
      <c r="G3" s="409"/>
      <c r="H3" s="410"/>
    </row>
    <row r="4" spans="1:8" ht="15" thickBot="1">
      <c r="A4" s="471" t="s">
        <v>173</v>
      </c>
      <c r="B4" s="472"/>
      <c r="C4" s="472"/>
      <c r="D4" s="472"/>
      <c r="E4" s="472"/>
      <c r="F4" s="472"/>
      <c r="G4" s="472"/>
      <c r="H4" s="473"/>
    </row>
    <row r="5" spans="1:8">
      <c r="A5" s="474"/>
      <c r="B5" s="474"/>
      <c r="C5" s="474"/>
      <c r="D5" s="475"/>
      <c r="E5" s="475"/>
      <c r="F5" s="475"/>
      <c r="G5" s="475"/>
      <c r="H5" s="475"/>
    </row>
    <row r="6" spans="1:8">
      <c r="A6" s="289"/>
      <c r="B6" s="289"/>
      <c r="C6" s="289"/>
      <c r="D6" s="325" t="s">
        <v>544</v>
      </c>
      <c r="E6" s="325" t="s">
        <v>545</v>
      </c>
      <c r="F6" s="325" t="s">
        <v>546</v>
      </c>
      <c r="G6" s="325" t="s">
        <v>547</v>
      </c>
      <c r="H6" s="325" t="s">
        <v>548</v>
      </c>
    </row>
    <row r="7" spans="1:8">
      <c r="A7" s="289"/>
      <c r="B7" s="289"/>
      <c r="C7" s="289"/>
      <c r="D7" s="417" t="s">
        <v>255</v>
      </c>
      <c r="E7" s="417" t="s">
        <v>256</v>
      </c>
      <c r="F7" s="417" t="s">
        <v>256</v>
      </c>
      <c r="G7" s="417" t="s">
        <v>256</v>
      </c>
      <c r="H7" s="417" t="s">
        <v>256</v>
      </c>
    </row>
    <row r="8" spans="1:8">
      <c r="A8" s="289"/>
      <c r="B8" s="289"/>
      <c r="C8" s="289"/>
      <c r="D8" s="326" t="s">
        <v>259</v>
      </c>
      <c r="E8" s="326" t="s">
        <v>260</v>
      </c>
      <c r="F8" s="326" t="s">
        <v>260</v>
      </c>
      <c r="G8" s="326" t="s">
        <v>260</v>
      </c>
      <c r="H8" s="326" t="s">
        <v>260</v>
      </c>
    </row>
    <row r="9" spans="1:8">
      <c r="A9" s="523" t="s">
        <v>571</v>
      </c>
      <c r="B9" s="294"/>
      <c r="C9" s="524"/>
      <c r="D9" s="500">
        <f>SUM(D10:D12)</f>
        <v>0</v>
      </c>
      <c r="E9" s="500">
        <f t="shared" ref="E9:H9" si="0">SUM(E10:E12)</f>
        <v>0</v>
      </c>
      <c r="F9" s="500">
        <f t="shared" si="0"/>
        <v>0</v>
      </c>
      <c r="G9" s="500">
        <f t="shared" si="0"/>
        <v>0</v>
      </c>
      <c r="H9" s="500">
        <f t="shared" si="0"/>
        <v>0</v>
      </c>
    </row>
    <row r="10" spans="1:8">
      <c r="A10" s="427" t="s">
        <v>572</v>
      </c>
      <c r="B10" s="428"/>
      <c r="C10" s="429"/>
      <c r="D10" s="430">
        <v>0</v>
      </c>
      <c r="E10" s="430">
        <v>0</v>
      </c>
      <c r="F10" s="430">
        <v>0</v>
      </c>
      <c r="G10" s="430">
        <v>0</v>
      </c>
      <c r="H10" s="430">
        <v>0</v>
      </c>
    </row>
    <row r="11" spans="1:8">
      <c r="A11" s="427" t="s">
        <v>573</v>
      </c>
      <c r="B11" s="428"/>
      <c r="C11" s="429"/>
      <c r="D11" s="430">
        <v>0</v>
      </c>
      <c r="E11" s="430">
        <v>0</v>
      </c>
      <c r="F11" s="430">
        <v>0</v>
      </c>
      <c r="G11" s="430">
        <v>0</v>
      </c>
      <c r="H11" s="430">
        <v>0</v>
      </c>
    </row>
    <row r="12" spans="1:8">
      <c r="A12" s="427" t="s">
        <v>559</v>
      </c>
      <c r="B12" s="428"/>
      <c r="C12" s="429"/>
      <c r="D12" s="430">
        <v>0</v>
      </c>
      <c r="E12" s="430">
        <v>0</v>
      </c>
      <c r="F12" s="430">
        <v>0</v>
      </c>
      <c r="G12" s="430">
        <v>0</v>
      </c>
      <c r="H12" s="430">
        <v>0</v>
      </c>
    </row>
    <row r="13" spans="1:8">
      <c r="A13" s="431"/>
      <c r="B13" s="432"/>
      <c r="C13" s="433"/>
      <c r="D13" s="442"/>
      <c r="E13" s="328"/>
      <c r="F13" s="328"/>
      <c r="G13" s="328"/>
      <c r="H13" s="328"/>
    </row>
    <row r="14" spans="1:8">
      <c r="A14" s="525" t="s">
        <v>574</v>
      </c>
      <c r="B14" s="508"/>
      <c r="C14" s="526"/>
      <c r="D14" s="434">
        <f>SUM(D16+D21+D25+D30+D34+D38)</f>
        <v>0</v>
      </c>
      <c r="E14" s="434">
        <f t="shared" ref="E14:H14" si="1">SUM(E16+E21+E25+E30+E34+E38)</f>
        <v>0</v>
      </c>
      <c r="F14" s="434">
        <f t="shared" si="1"/>
        <v>0</v>
      </c>
      <c r="G14" s="434">
        <f t="shared" si="1"/>
        <v>0</v>
      </c>
      <c r="H14" s="434">
        <f t="shared" si="1"/>
        <v>0</v>
      </c>
    </row>
    <row r="15" spans="1:8">
      <c r="A15" s="527"/>
      <c r="B15" s="528"/>
      <c r="C15" s="529"/>
      <c r="D15" s="434"/>
      <c r="E15" s="301"/>
      <c r="F15" s="301"/>
      <c r="G15" s="301"/>
      <c r="H15" s="301"/>
    </row>
    <row r="16" spans="1:8">
      <c r="A16" s="435" t="s">
        <v>575</v>
      </c>
      <c r="B16" s="299"/>
      <c r="C16" s="436"/>
      <c r="D16" s="434">
        <f>SUM(D17:D19)</f>
        <v>0</v>
      </c>
      <c r="E16" s="434">
        <f t="shared" ref="E16:H16" si="2">SUM(E17:E19)</f>
        <v>0</v>
      </c>
      <c r="F16" s="434">
        <f t="shared" si="2"/>
        <v>0</v>
      </c>
      <c r="G16" s="434">
        <f t="shared" si="2"/>
        <v>0</v>
      </c>
      <c r="H16" s="434">
        <f t="shared" si="2"/>
        <v>0</v>
      </c>
    </row>
    <row r="17" spans="1:8">
      <c r="A17" s="427" t="s">
        <v>576</v>
      </c>
      <c r="B17" s="428"/>
      <c r="C17" s="429"/>
      <c r="D17" s="430">
        <v>0</v>
      </c>
      <c r="E17" s="430">
        <v>0</v>
      </c>
      <c r="F17" s="430">
        <v>0</v>
      </c>
      <c r="G17" s="430">
        <v>0</v>
      </c>
      <c r="H17" s="430">
        <v>0</v>
      </c>
    </row>
    <row r="18" spans="1:8">
      <c r="A18" s="427" t="s">
        <v>577</v>
      </c>
      <c r="B18" s="428"/>
      <c r="C18" s="429"/>
      <c r="D18" s="430">
        <v>0</v>
      </c>
      <c r="E18" s="430">
        <v>0</v>
      </c>
      <c r="F18" s="430">
        <v>0</v>
      </c>
      <c r="G18" s="430">
        <v>0</v>
      </c>
      <c r="H18" s="430">
        <v>0</v>
      </c>
    </row>
    <row r="19" spans="1:8">
      <c r="A19" s="427" t="s">
        <v>578</v>
      </c>
      <c r="B19" s="428"/>
      <c r="C19" s="429"/>
      <c r="D19" s="430">
        <v>0</v>
      </c>
      <c r="E19" s="430">
        <v>0</v>
      </c>
      <c r="F19" s="430">
        <v>0</v>
      </c>
      <c r="G19" s="430">
        <v>0</v>
      </c>
      <c r="H19" s="430">
        <v>0</v>
      </c>
    </row>
    <row r="20" spans="1:8">
      <c r="A20" s="427"/>
      <c r="B20" s="428"/>
      <c r="C20" s="429"/>
      <c r="D20" s="442"/>
      <c r="E20" s="328"/>
      <c r="F20" s="328"/>
      <c r="G20" s="328"/>
      <c r="H20" s="328"/>
    </row>
    <row r="21" spans="1:8">
      <c r="A21" s="435" t="s">
        <v>579</v>
      </c>
      <c r="B21" s="299"/>
      <c r="C21" s="436"/>
      <c r="D21" s="434">
        <f>SUM(D22:D23)</f>
        <v>0</v>
      </c>
      <c r="E21" s="434">
        <f t="shared" ref="E21:H21" si="3">SUM(E22:E23)</f>
        <v>0</v>
      </c>
      <c r="F21" s="434">
        <f t="shared" si="3"/>
        <v>0</v>
      </c>
      <c r="G21" s="434">
        <f t="shared" si="3"/>
        <v>0</v>
      </c>
      <c r="H21" s="434">
        <f t="shared" si="3"/>
        <v>0</v>
      </c>
    </row>
    <row r="22" spans="1:8">
      <c r="A22" s="427" t="s">
        <v>577</v>
      </c>
      <c r="B22" s="428"/>
      <c r="C22" s="429"/>
      <c r="D22" s="430">
        <v>0</v>
      </c>
      <c r="E22" s="430">
        <v>0</v>
      </c>
      <c r="F22" s="430">
        <v>0</v>
      </c>
      <c r="G22" s="430">
        <v>0</v>
      </c>
      <c r="H22" s="430">
        <v>0</v>
      </c>
    </row>
    <row r="23" spans="1:8">
      <c r="A23" s="427" t="s">
        <v>578</v>
      </c>
      <c r="B23" s="428"/>
      <c r="C23" s="429"/>
      <c r="D23" s="430">
        <v>0</v>
      </c>
      <c r="E23" s="430">
        <v>0</v>
      </c>
      <c r="F23" s="430">
        <v>0</v>
      </c>
      <c r="G23" s="430">
        <v>0</v>
      </c>
      <c r="H23" s="430">
        <v>0</v>
      </c>
    </row>
    <row r="24" spans="1:8">
      <c r="A24" s="427"/>
      <c r="B24" s="428"/>
      <c r="C24" s="429"/>
      <c r="D24" s="442"/>
      <c r="E24" s="328"/>
      <c r="F24" s="328"/>
      <c r="G24" s="328"/>
      <c r="H24" s="328"/>
    </row>
    <row r="25" spans="1:8">
      <c r="A25" s="435" t="s">
        <v>580</v>
      </c>
      <c r="B25" s="299"/>
      <c r="C25" s="436"/>
      <c r="D25" s="434">
        <f>SUM(D26:D28)</f>
        <v>0</v>
      </c>
      <c r="E25" s="434">
        <f t="shared" ref="E25:H25" si="4">SUM(E26:E28)</f>
        <v>0</v>
      </c>
      <c r="F25" s="434">
        <f t="shared" si="4"/>
        <v>0</v>
      </c>
      <c r="G25" s="434">
        <f t="shared" si="4"/>
        <v>0</v>
      </c>
      <c r="H25" s="434">
        <f t="shared" si="4"/>
        <v>0</v>
      </c>
    </row>
    <row r="26" spans="1:8">
      <c r="A26" s="427" t="s">
        <v>577</v>
      </c>
      <c r="B26" s="428"/>
      <c r="C26" s="429"/>
      <c r="D26" s="430">
        <v>0</v>
      </c>
      <c r="E26" s="430">
        <v>0</v>
      </c>
      <c r="F26" s="430">
        <v>0</v>
      </c>
      <c r="G26" s="430">
        <v>0</v>
      </c>
      <c r="H26" s="430">
        <v>0</v>
      </c>
    </row>
    <row r="27" spans="1:8">
      <c r="A27" s="427" t="s">
        <v>578</v>
      </c>
      <c r="B27" s="428"/>
      <c r="C27" s="429"/>
      <c r="D27" s="430">
        <v>0</v>
      </c>
      <c r="E27" s="430">
        <v>0</v>
      </c>
      <c r="F27" s="430">
        <v>0</v>
      </c>
      <c r="G27" s="430">
        <v>0</v>
      </c>
      <c r="H27" s="430">
        <v>0</v>
      </c>
    </row>
    <row r="28" spans="1:8">
      <c r="A28" s="427" t="s">
        <v>581</v>
      </c>
      <c r="B28" s="428"/>
      <c r="C28" s="429"/>
      <c r="D28" s="430">
        <v>0</v>
      </c>
      <c r="E28" s="430">
        <v>0</v>
      </c>
      <c r="F28" s="430">
        <v>0</v>
      </c>
      <c r="G28" s="430">
        <v>0</v>
      </c>
      <c r="H28" s="430">
        <v>0</v>
      </c>
    </row>
    <row r="29" spans="1:8">
      <c r="A29" s="427"/>
      <c r="B29" s="428"/>
      <c r="C29" s="429"/>
      <c r="D29" s="442"/>
      <c r="E29" s="328"/>
      <c r="F29" s="328"/>
      <c r="G29" s="328"/>
      <c r="H29" s="328"/>
    </row>
    <row r="30" spans="1:8">
      <c r="A30" s="435" t="s">
        <v>582</v>
      </c>
      <c r="B30" s="299"/>
      <c r="C30" s="436"/>
      <c r="D30" s="434">
        <f>SUM(D31:D32)</f>
        <v>0</v>
      </c>
      <c r="E30" s="434">
        <f t="shared" ref="E30:H30" si="5">SUM(E31:E32)</f>
        <v>0</v>
      </c>
      <c r="F30" s="434">
        <f t="shared" si="5"/>
        <v>0</v>
      </c>
      <c r="G30" s="434">
        <f t="shared" si="5"/>
        <v>0</v>
      </c>
      <c r="H30" s="434">
        <f t="shared" si="5"/>
        <v>0</v>
      </c>
    </row>
    <row r="31" spans="1:8">
      <c r="A31" s="427" t="s">
        <v>577</v>
      </c>
      <c r="B31" s="428"/>
      <c r="C31" s="429"/>
      <c r="D31" s="430">
        <v>0</v>
      </c>
      <c r="E31" s="430">
        <v>0</v>
      </c>
      <c r="F31" s="430">
        <v>0</v>
      </c>
      <c r="G31" s="430">
        <v>0</v>
      </c>
      <c r="H31" s="430">
        <v>0</v>
      </c>
    </row>
    <row r="32" spans="1:8">
      <c r="A32" s="427" t="s">
        <v>578</v>
      </c>
      <c r="B32" s="428"/>
      <c r="C32" s="429"/>
      <c r="D32" s="430">
        <v>0</v>
      </c>
      <c r="E32" s="430">
        <v>0</v>
      </c>
      <c r="F32" s="430">
        <v>0</v>
      </c>
      <c r="G32" s="430">
        <v>0</v>
      </c>
      <c r="H32" s="430">
        <v>0</v>
      </c>
    </row>
    <row r="33" spans="1:8">
      <c r="A33" s="435"/>
      <c r="B33" s="299"/>
      <c r="C33" s="436"/>
      <c r="D33" s="442"/>
      <c r="E33" s="328"/>
      <c r="F33" s="328"/>
      <c r="G33" s="328"/>
      <c r="H33" s="328"/>
    </row>
    <row r="34" spans="1:8">
      <c r="A34" s="435" t="s">
        <v>583</v>
      </c>
      <c r="B34" s="299"/>
      <c r="C34" s="436"/>
      <c r="D34" s="434">
        <f>SUM(D35:D36)</f>
        <v>0</v>
      </c>
      <c r="E34" s="434">
        <f t="shared" ref="E34:H34" si="6">SUM(E35:E36)</f>
        <v>0</v>
      </c>
      <c r="F34" s="434">
        <f t="shared" si="6"/>
        <v>0</v>
      </c>
      <c r="G34" s="434">
        <f t="shared" si="6"/>
        <v>0</v>
      </c>
      <c r="H34" s="434">
        <f t="shared" si="6"/>
        <v>0</v>
      </c>
    </row>
    <row r="35" spans="1:8">
      <c r="A35" s="427" t="s">
        <v>584</v>
      </c>
      <c r="B35" s="428"/>
      <c r="C35" s="429"/>
      <c r="D35" s="430">
        <v>0</v>
      </c>
      <c r="E35" s="430">
        <v>0</v>
      </c>
      <c r="F35" s="430">
        <v>0</v>
      </c>
      <c r="G35" s="430">
        <v>0</v>
      </c>
      <c r="H35" s="430">
        <v>0</v>
      </c>
    </row>
    <row r="36" spans="1:8">
      <c r="A36" s="427" t="s">
        <v>585</v>
      </c>
      <c r="B36" s="428"/>
      <c r="C36" s="429"/>
      <c r="D36" s="430">
        <v>0</v>
      </c>
      <c r="E36" s="430">
        <v>0</v>
      </c>
      <c r="F36" s="430">
        <v>0</v>
      </c>
      <c r="G36" s="430">
        <v>0</v>
      </c>
      <c r="H36" s="430">
        <v>0</v>
      </c>
    </row>
    <row r="37" spans="1:8">
      <c r="A37" s="427"/>
      <c r="B37" s="428"/>
      <c r="C37" s="429"/>
      <c r="D37" s="442"/>
      <c r="E37" s="328"/>
      <c r="F37" s="328"/>
      <c r="G37" s="328"/>
      <c r="H37" s="328"/>
    </row>
    <row r="38" spans="1:8">
      <c r="A38" s="435" t="s">
        <v>586</v>
      </c>
      <c r="B38" s="299"/>
      <c r="C38" s="436"/>
      <c r="D38" s="434">
        <f>SUM(D39:D40)</f>
        <v>0</v>
      </c>
      <c r="E38" s="434">
        <f t="shared" ref="E38:H38" si="7">SUM(E39:E40)</f>
        <v>0</v>
      </c>
      <c r="F38" s="434">
        <f t="shared" si="7"/>
        <v>0</v>
      </c>
      <c r="G38" s="434">
        <f t="shared" si="7"/>
        <v>0</v>
      </c>
      <c r="H38" s="434">
        <f t="shared" si="7"/>
        <v>0</v>
      </c>
    </row>
    <row r="39" spans="1:8">
      <c r="A39" s="427" t="s">
        <v>587</v>
      </c>
      <c r="B39" s="428"/>
      <c r="C39" s="429"/>
      <c r="D39" s="430">
        <v>0</v>
      </c>
      <c r="E39" s="430">
        <v>0</v>
      </c>
      <c r="F39" s="430">
        <v>0</v>
      </c>
      <c r="G39" s="430">
        <v>0</v>
      </c>
      <c r="H39" s="430">
        <v>0</v>
      </c>
    </row>
    <row r="40" spans="1:8">
      <c r="A40" s="427" t="s">
        <v>588</v>
      </c>
      <c r="B40" s="428"/>
      <c r="C40" s="429"/>
      <c r="D40" s="430">
        <v>0</v>
      </c>
      <c r="E40" s="430">
        <v>0</v>
      </c>
      <c r="F40" s="430">
        <v>0</v>
      </c>
      <c r="G40" s="430">
        <v>0</v>
      </c>
      <c r="H40" s="430">
        <v>0</v>
      </c>
    </row>
    <row r="41" spans="1:8">
      <c r="A41" s="530"/>
      <c r="B41" s="324"/>
      <c r="C41" s="531"/>
      <c r="D41" s="442"/>
      <c r="E41" s="328"/>
      <c r="F41" s="328"/>
      <c r="G41" s="328"/>
      <c r="H41" s="328"/>
    </row>
    <row r="42" spans="1:8">
      <c r="A42" s="532" t="s">
        <v>589</v>
      </c>
      <c r="B42" s="520"/>
      <c r="C42" s="533"/>
      <c r="D42" s="534">
        <f>SUM(D9+D14)</f>
        <v>0</v>
      </c>
      <c r="E42" s="534">
        <f t="shared" ref="E42:H42" si="8">SUM(E9+E14)</f>
        <v>0</v>
      </c>
      <c r="F42" s="534">
        <f t="shared" si="8"/>
        <v>0</v>
      </c>
      <c r="G42" s="534">
        <f t="shared" si="8"/>
        <v>0</v>
      </c>
      <c r="H42" s="534">
        <f t="shared" si="8"/>
        <v>0</v>
      </c>
    </row>
    <row r="43" spans="1:8">
      <c r="A43" s="535" t="s">
        <v>590</v>
      </c>
      <c r="B43" s="536"/>
      <c r="C43" s="537"/>
      <c r="D43" s="538">
        <f>SUM('[3]ISEA-LDF (1)'!D40+'[3]ISEA-LDF (2)'!D42)</f>
        <v>0</v>
      </c>
      <c r="E43" s="538">
        <f>SUM('[3]ISEA-LDF (1)'!E40+'[3]ISEA-LDF (2)'!E42)</f>
        <v>0</v>
      </c>
      <c r="F43" s="538">
        <f>SUM('[3]ISEA-LDF (1)'!F40+'[3]ISEA-LDF (2)'!F42)</f>
        <v>0</v>
      </c>
      <c r="G43" s="538">
        <f>SUM('[3]ISEA-LDF (1)'!G40+'[3]ISEA-LDF (2)'!G42)</f>
        <v>0</v>
      </c>
      <c r="H43" s="538">
        <f>SUM('[3]ISEA-LDF (1)'!H40+'[3]ISEA-LDF (2)'!H42)</f>
        <v>0</v>
      </c>
    </row>
    <row r="44" spans="1:8">
      <c r="A44" s="343"/>
      <c r="B44" s="343"/>
      <c r="C44" s="343"/>
      <c r="D44" s="344"/>
      <c r="E44" s="344"/>
      <c r="F44" s="344"/>
      <c r="G44" s="344"/>
      <c r="H44" s="344"/>
    </row>
  </sheetData>
  <mergeCells count="42">
    <mergeCell ref="A42:C42"/>
    <mergeCell ref="A43:C43"/>
    <mergeCell ref="A35:C35"/>
    <mergeCell ref="A36:C36"/>
    <mergeCell ref="A37:C37"/>
    <mergeCell ref="A38:C38"/>
    <mergeCell ref="A39:C39"/>
    <mergeCell ref="A40:C40"/>
    <mergeCell ref="A29:C29"/>
    <mergeCell ref="A30:C30"/>
    <mergeCell ref="A31:C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9:C9"/>
    <mergeCell ref="A10:C10"/>
    <mergeCell ref="A11:C11"/>
    <mergeCell ref="A12:C12"/>
    <mergeCell ref="A14:C14"/>
    <mergeCell ref="A16:C16"/>
    <mergeCell ref="A1:H1"/>
    <mergeCell ref="A2:H2"/>
    <mergeCell ref="A3:H3"/>
    <mergeCell ref="A4:H4"/>
    <mergeCell ref="A6:C8"/>
    <mergeCell ref="D6:D8"/>
    <mergeCell ref="E6:E8"/>
    <mergeCell ref="F6:F8"/>
    <mergeCell ref="G6:G8"/>
    <mergeCell ref="H6:H8"/>
  </mergeCells>
  <pageMargins left="0.70866141732283472" right="0.70866141732283472" top="0.74803149606299213" bottom="0.74803149606299213" header="0.31496062992125984" footer="0.31496062992125984"/>
  <pageSetup scale="75" orientation="landscape" horizontalDpi="4294967293" verticalDpi="4294967293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10B4D-BF64-4D18-A0C8-2E7D25F3CD36}">
  <dimension ref="A1:K74"/>
  <sheetViews>
    <sheetView tabSelected="1" topLeftCell="A69" workbookViewId="0">
      <selection activeCell="E80" sqref="E80"/>
    </sheetView>
  </sheetViews>
  <sheetFormatPr baseColWidth="10" defaultRowHeight="14.4"/>
  <cols>
    <col min="1" max="1" width="7.44140625" customWidth="1"/>
    <col min="2" max="2" width="5.44140625" customWidth="1"/>
    <col min="3" max="3" width="57" customWidth="1"/>
    <col min="4" max="4" width="5.33203125" customWidth="1"/>
    <col min="5" max="5" width="35.88671875" customWidth="1"/>
    <col min="6" max="6" width="5" customWidth="1"/>
    <col min="7" max="7" width="16.109375" customWidth="1"/>
    <col min="8" max="8" width="24.5546875" customWidth="1"/>
    <col min="9" max="9" width="11.44140625"/>
    <col min="10" max="10" width="14.5546875" customWidth="1"/>
    <col min="11" max="11" width="46.88671875" customWidth="1"/>
  </cols>
  <sheetData>
    <row r="1" spans="1:11">
      <c r="A1" s="231" t="s">
        <v>141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>
      <c r="A2" s="231" t="s">
        <v>143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>
      <c r="A3" s="231" t="s">
        <v>591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>
      <c r="A4" s="231" t="s">
        <v>173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11">
      <c r="A5" s="539"/>
      <c r="B5" s="539"/>
      <c r="C5" s="539"/>
      <c r="D5" s="539"/>
      <c r="E5" s="539"/>
      <c r="F5" s="539"/>
      <c r="G5" s="539"/>
      <c r="H5" s="539"/>
      <c r="I5" s="539"/>
      <c r="J5" s="539"/>
      <c r="K5" s="539"/>
    </row>
    <row r="6" spans="1:11">
      <c r="A6" s="539"/>
      <c r="B6" s="539"/>
      <c r="C6" s="539"/>
      <c r="D6" s="539"/>
      <c r="E6" s="539"/>
      <c r="F6" s="539"/>
      <c r="G6" s="539"/>
      <c r="H6" s="539"/>
      <c r="I6" s="539"/>
      <c r="J6" s="539"/>
      <c r="K6" s="539"/>
    </row>
    <row r="7" spans="1:11" ht="15" thickBot="1">
      <c r="A7" s="539"/>
      <c r="B7" s="539"/>
      <c r="C7" s="539"/>
      <c r="D7" s="539"/>
      <c r="E7" s="539"/>
      <c r="F7" s="539"/>
      <c r="G7" s="539"/>
      <c r="H7" s="539"/>
      <c r="I7" s="539"/>
      <c r="J7" s="539"/>
      <c r="K7" s="539"/>
    </row>
    <row r="8" spans="1:11" ht="15" thickBot="1">
      <c r="A8" s="540" t="s">
        <v>592</v>
      </c>
      <c r="B8" s="541"/>
      <c r="C8" s="542"/>
      <c r="D8" s="543" t="s">
        <v>593</v>
      </c>
      <c r="E8" s="544"/>
      <c r="F8" s="544"/>
      <c r="G8" s="545"/>
      <c r="H8" s="546" t="s">
        <v>594</v>
      </c>
      <c r="I8" s="544"/>
      <c r="J8" s="547" t="s">
        <v>595</v>
      </c>
      <c r="K8" s="547" t="s">
        <v>596</v>
      </c>
    </row>
    <row r="9" spans="1:11" ht="15" thickBot="1">
      <c r="A9" s="548"/>
      <c r="B9" s="549"/>
      <c r="C9" s="550"/>
      <c r="D9" s="551" t="s">
        <v>597</v>
      </c>
      <c r="E9" s="552"/>
      <c r="F9" s="553" t="s">
        <v>598</v>
      </c>
      <c r="G9" s="552"/>
      <c r="H9" s="554"/>
      <c r="I9" s="554"/>
      <c r="J9" s="555"/>
      <c r="K9" s="555"/>
    </row>
    <row r="10" spans="1:11" ht="42" thickBot="1">
      <c r="A10" s="556"/>
      <c r="B10" s="557"/>
      <c r="C10" s="558"/>
      <c r="D10" s="559"/>
      <c r="E10" s="560" t="s">
        <v>599</v>
      </c>
      <c r="F10" s="560"/>
      <c r="G10" s="560" t="s">
        <v>600</v>
      </c>
      <c r="H10" s="561" t="s">
        <v>601</v>
      </c>
      <c r="I10" s="562" t="s">
        <v>602</v>
      </c>
      <c r="J10" s="563"/>
      <c r="K10" s="563"/>
    </row>
    <row r="11" spans="1:11" ht="15" thickBot="1">
      <c r="A11" s="564" t="s">
        <v>603</v>
      </c>
      <c r="B11" s="565"/>
      <c r="C11" s="565"/>
      <c r="D11" s="565"/>
      <c r="E11" s="565"/>
      <c r="F11" s="565"/>
      <c r="G11" s="565"/>
      <c r="H11" s="566"/>
      <c r="I11" s="566"/>
      <c r="J11" s="566"/>
      <c r="K11" s="567"/>
    </row>
    <row r="12" spans="1:11" ht="15" thickBot="1">
      <c r="A12" s="568" t="s">
        <v>604</v>
      </c>
      <c r="B12" s="569"/>
      <c r="C12" s="569"/>
      <c r="D12" s="569"/>
      <c r="E12" s="569"/>
      <c r="F12" s="569"/>
      <c r="G12" s="569"/>
      <c r="H12" s="570"/>
      <c r="I12" s="570"/>
      <c r="J12" s="570"/>
      <c r="K12" s="571"/>
    </row>
    <row r="13" spans="1:11" ht="15" thickBot="1">
      <c r="A13" s="572">
        <v>1</v>
      </c>
      <c r="B13" s="573" t="s">
        <v>605</v>
      </c>
      <c r="C13" s="573"/>
      <c r="D13" s="574"/>
      <c r="E13" s="575"/>
      <c r="F13" s="574"/>
      <c r="G13" s="575"/>
      <c r="H13" s="574"/>
      <c r="I13" s="574"/>
      <c r="J13" s="574"/>
      <c r="K13" s="576"/>
    </row>
    <row r="14" spans="1:11" ht="28.2" thickBot="1">
      <c r="A14" s="577"/>
      <c r="B14" s="578" t="s">
        <v>61</v>
      </c>
      <c r="C14" s="579" t="s">
        <v>606</v>
      </c>
      <c r="D14" s="580" t="s">
        <v>597</v>
      </c>
      <c r="E14" s="581" t="s">
        <v>607</v>
      </c>
      <c r="F14" s="581"/>
      <c r="G14" s="582"/>
      <c r="H14" s="583">
        <v>170734720</v>
      </c>
      <c r="I14" s="580" t="s">
        <v>608</v>
      </c>
      <c r="J14" s="581" t="s">
        <v>609</v>
      </c>
      <c r="K14" s="581" t="s">
        <v>610</v>
      </c>
    </row>
    <row r="15" spans="1:11" ht="28.2" thickBot="1">
      <c r="A15" s="577"/>
      <c r="B15" s="578" t="s">
        <v>62</v>
      </c>
      <c r="C15" s="579" t="s">
        <v>226</v>
      </c>
      <c r="D15" s="584" t="s">
        <v>597</v>
      </c>
      <c r="E15" s="585" t="s">
        <v>611</v>
      </c>
      <c r="F15" s="585"/>
      <c r="G15" s="586"/>
      <c r="H15" s="587">
        <v>170734720</v>
      </c>
      <c r="I15" s="584" t="s">
        <v>608</v>
      </c>
      <c r="J15" s="585" t="s">
        <v>609</v>
      </c>
      <c r="K15" s="585" t="s">
        <v>610</v>
      </c>
    </row>
    <row r="16" spans="1:11" ht="28.2" thickBot="1">
      <c r="A16" s="577"/>
      <c r="B16" s="578" t="s">
        <v>88</v>
      </c>
      <c r="C16" s="579" t="s">
        <v>612</v>
      </c>
      <c r="D16" s="584" t="s">
        <v>597</v>
      </c>
      <c r="E16" s="585" t="s">
        <v>613</v>
      </c>
      <c r="F16" s="585"/>
      <c r="G16" s="586"/>
      <c r="H16" s="587">
        <v>193358553</v>
      </c>
      <c r="I16" s="584" t="s">
        <v>608</v>
      </c>
      <c r="J16" s="588" t="s">
        <v>609</v>
      </c>
      <c r="K16" s="585" t="s">
        <v>610</v>
      </c>
    </row>
    <row r="17" spans="1:11" ht="15" thickBot="1">
      <c r="A17" s="572">
        <v>2</v>
      </c>
      <c r="B17" s="573" t="s">
        <v>614</v>
      </c>
      <c r="C17" s="573"/>
      <c r="D17" s="589"/>
      <c r="E17" s="589"/>
      <c r="F17" s="589"/>
      <c r="G17" s="590"/>
      <c r="H17" s="589"/>
      <c r="I17" s="589"/>
      <c r="J17" s="574"/>
      <c r="K17" s="591"/>
    </row>
    <row r="18" spans="1:11" ht="28.2" thickBot="1">
      <c r="A18" s="577"/>
      <c r="B18" s="578" t="s">
        <v>61</v>
      </c>
      <c r="C18" s="579" t="s">
        <v>606</v>
      </c>
      <c r="D18" s="580" t="s">
        <v>597</v>
      </c>
      <c r="E18" s="581" t="s">
        <v>607</v>
      </c>
      <c r="F18" s="581"/>
      <c r="G18" s="582"/>
      <c r="H18" s="592"/>
      <c r="I18" s="580" t="s">
        <v>608</v>
      </c>
      <c r="J18" s="581" t="s">
        <v>609</v>
      </c>
      <c r="K18" s="581"/>
    </row>
    <row r="19" spans="1:11" ht="28.2" thickBot="1">
      <c r="A19" s="577"/>
      <c r="B19" s="578" t="s">
        <v>62</v>
      </c>
      <c r="C19" s="579" t="s">
        <v>226</v>
      </c>
      <c r="D19" s="584" t="s">
        <v>597</v>
      </c>
      <c r="E19" s="585" t="s">
        <v>611</v>
      </c>
      <c r="F19" s="585"/>
      <c r="G19" s="586"/>
      <c r="H19" s="593"/>
      <c r="I19" s="584" t="s">
        <v>608</v>
      </c>
      <c r="J19" s="585" t="s">
        <v>609</v>
      </c>
      <c r="K19" s="585"/>
    </row>
    <row r="20" spans="1:11" ht="28.2" thickBot="1">
      <c r="A20" s="577"/>
      <c r="B20" s="578" t="s">
        <v>88</v>
      </c>
      <c r="C20" s="579" t="s">
        <v>612</v>
      </c>
      <c r="D20" s="584" t="s">
        <v>597</v>
      </c>
      <c r="E20" s="585" t="s">
        <v>613</v>
      </c>
      <c r="F20" s="585"/>
      <c r="G20" s="586"/>
      <c r="H20" s="587">
        <v>103568</v>
      </c>
      <c r="I20" s="584" t="s">
        <v>608</v>
      </c>
      <c r="J20" s="588" t="s">
        <v>609</v>
      </c>
      <c r="K20" s="585"/>
    </row>
    <row r="21" spans="1:11" ht="15" thickBot="1">
      <c r="A21" s="572">
        <v>3</v>
      </c>
      <c r="B21" s="573" t="s">
        <v>615</v>
      </c>
      <c r="C21" s="573"/>
      <c r="D21" s="589"/>
      <c r="E21" s="589"/>
      <c r="F21" s="589"/>
      <c r="G21" s="590"/>
      <c r="H21" s="589"/>
      <c r="I21" s="589"/>
      <c r="J21" s="574"/>
      <c r="K21" s="591"/>
    </row>
    <row r="22" spans="1:11" ht="28.2" thickBot="1">
      <c r="A22" s="577"/>
      <c r="B22" s="578" t="s">
        <v>61</v>
      </c>
      <c r="C22" s="579" t="s">
        <v>606</v>
      </c>
      <c r="D22" s="580"/>
      <c r="E22" s="581" t="s">
        <v>616</v>
      </c>
      <c r="F22" s="581"/>
      <c r="G22" s="582"/>
      <c r="H22" s="592"/>
      <c r="I22" s="580" t="s">
        <v>608</v>
      </c>
      <c r="J22" s="581" t="s">
        <v>617</v>
      </c>
      <c r="K22" s="581"/>
    </row>
    <row r="23" spans="1:11" ht="28.2" thickBot="1">
      <c r="A23" s="577"/>
      <c r="B23" s="578" t="s">
        <v>62</v>
      </c>
      <c r="C23" s="579" t="s">
        <v>226</v>
      </c>
      <c r="D23" s="584"/>
      <c r="E23" s="585" t="s">
        <v>618</v>
      </c>
      <c r="F23" s="585"/>
      <c r="G23" s="586"/>
      <c r="H23" s="593"/>
      <c r="I23" s="584" t="s">
        <v>608</v>
      </c>
      <c r="J23" s="585" t="s">
        <v>617</v>
      </c>
      <c r="K23" s="585"/>
    </row>
    <row r="24" spans="1:11" ht="28.2" thickBot="1">
      <c r="A24" s="577"/>
      <c r="B24" s="578" t="s">
        <v>88</v>
      </c>
      <c r="C24" s="579" t="s">
        <v>612</v>
      </c>
      <c r="D24" s="584" t="s">
        <v>597</v>
      </c>
      <c r="E24" s="585" t="s">
        <v>613</v>
      </c>
      <c r="F24" s="585"/>
      <c r="G24" s="586"/>
      <c r="H24" s="587">
        <v>115</v>
      </c>
      <c r="I24" s="584" t="s">
        <v>608</v>
      </c>
      <c r="J24" s="588" t="s">
        <v>617</v>
      </c>
      <c r="K24" s="585"/>
    </row>
    <row r="25" spans="1:11" ht="15" thickBot="1">
      <c r="A25" s="572">
        <v>4</v>
      </c>
      <c r="B25" s="573" t="s">
        <v>619</v>
      </c>
      <c r="C25" s="573"/>
      <c r="D25" s="589"/>
      <c r="E25" s="589"/>
      <c r="F25" s="589"/>
      <c r="G25" s="590"/>
      <c r="H25" s="589"/>
      <c r="I25" s="589"/>
      <c r="J25" s="574"/>
      <c r="K25" s="591"/>
    </row>
    <row r="26" spans="1:11" ht="15" thickBot="1">
      <c r="A26" s="594"/>
      <c r="B26" s="595" t="s">
        <v>61</v>
      </c>
      <c r="C26" s="596" t="s">
        <v>620</v>
      </c>
      <c r="D26" s="574"/>
      <c r="E26" s="574"/>
      <c r="F26" s="574"/>
      <c r="G26" s="575"/>
      <c r="H26" s="574"/>
      <c r="I26" s="574"/>
      <c r="J26" s="574"/>
      <c r="K26" s="576"/>
    </row>
    <row r="27" spans="1:11" ht="15" thickBot="1">
      <c r="A27" s="577"/>
      <c r="B27" s="578"/>
      <c r="C27" s="597" t="s">
        <v>621</v>
      </c>
      <c r="D27" s="580"/>
      <c r="E27" s="581" t="s">
        <v>622</v>
      </c>
      <c r="F27" s="581"/>
      <c r="G27" s="582"/>
      <c r="H27" s="592"/>
      <c r="I27" s="580" t="s">
        <v>608</v>
      </c>
      <c r="J27" s="581" t="s">
        <v>623</v>
      </c>
      <c r="K27" s="581"/>
    </row>
    <row r="28" spans="1:11" ht="15" thickBot="1">
      <c r="A28" s="577"/>
      <c r="B28" s="578"/>
      <c r="C28" s="597" t="s">
        <v>624</v>
      </c>
      <c r="D28" s="584"/>
      <c r="E28" s="585" t="s">
        <v>625</v>
      </c>
      <c r="F28" s="585"/>
      <c r="G28" s="586"/>
      <c r="H28" s="593"/>
      <c r="I28" s="584" t="s">
        <v>608</v>
      </c>
      <c r="J28" s="585" t="s">
        <v>623</v>
      </c>
      <c r="K28" s="585"/>
    </row>
    <row r="29" spans="1:11" ht="42" thickBot="1">
      <c r="A29" s="598"/>
      <c r="B29" s="578" t="s">
        <v>62</v>
      </c>
      <c r="C29" s="579" t="s">
        <v>626</v>
      </c>
      <c r="D29" s="599"/>
      <c r="E29" s="585" t="s">
        <v>627</v>
      </c>
      <c r="F29" s="600"/>
      <c r="G29" s="586"/>
      <c r="H29" s="593"/>
      <c r="I29" s="584" t="s">
        <v>608</v>
      </c>
      <c r="J29" s="585" t="s">
        <v>623</v>
      </c>
      <c r="K29" s="585"/>
    </row>
    <row r="30" spans="1:11" ht="15" thickBot="1">
      <c r="A30" s="598"/>
      <c r="B30" s="578" t="s">
        <v>88</v>
      </c>
      <c r="C30" s="579" t="s">
        <v>628</v>
      </c>
      <c r="D30" s="601"/>
      <c r="E30" s="588" t="s">
        <v>629</v>
      </c>
      <c r="F30" s="591"/>
      <c r="G30" s="602"/>
      <c r="H30" s="603"/>
      <c r="I30" s="604" t="s">
        <v>608</v>
      </c>
      <c r="J30" s="588" t="s">
        <v>623</v>
      </c>
      <c r="K30" s="588"/>
    </row>
    <row r="31" spans="1:11" ht="28.2" thickBot="1">
      <c r="A31" s="598"/>
      <c r="B31" s="578" t="s">
        <v>87</v>
      </c>
      <c r="C31" s="579" t="s">
        <v>630</v>
      </c>
      <c r="D31" s="605"/>
      <c r="E31" s="606" t="s">
        <v>627</v>
      </c>
      <c r="F31" s="576"/>
      <c r="G31" s="607"/>
      <c r="H31" s="608"/>
      <c r="I31" s="609" t="s">
        <v>608</v>
      </c>
      <c r="J31" s="606" t="s">
        <v>623</v>
      </c>
      <c r="K31" s="606"/>
    </row>
    <row r="32" spans="1:11" ht="15" thickBot="1">
      <c r="A32" s="610">
        <v>5</v>
      </c>
      <c r="B32" s="573" t="s">
        <v>631</v>
      </c>
      <c r="C32" s="573"/>
      <c r="D32" s="589"/>
      <c r="E32" s="589"/>
      <c r="F32" s="589"/>
      <c r="G32" s="590"/>
      <c r="H32" s="589"/>
      <c r="I32" s="589"/>
      <c r="J32" s="589"/>
      <c r="K32" s="591"/>
    </row>
    <row r="33" spans="1:11" ht="28.2" thickBot="1">
      <c r="A33" s="577"/>
      <c r="B33" s="578" t="s">
        <v>632</v>
      </c>
      <c r="C33" s="579" t="s">
        <v>633</v>
      </c>
      <c r="D33" s="580" t="s">
        <v>597</v>
      </c>
      <c r="E33" s="581" t="s">
        <v>634</v>
      </c>
      <c r="F33" s="581"/>
      <c r="G33" s="582"/>
      <c r="H33" s="587">
        <v>45488071</v>
      </c>
      <c r="I33" s="580" t="s">
        <v>608</v>
      </c>
      <c r="J33" s="581" t="s">
        <v>635</v>
      </c>
      <c r="K33" s="581" t="s">
        <v>636</v>
      </c>
    </row>
    <row r="34" spans="1:11" ht="28.2" thickBot="1">
      <c r="A34" s="577"/>
      <c r="B34" s="578" t="s">
        <v>637</v>
      </c>
      <c r="C34" s="579" t="s">
        <v>612</v>
      </c>
      <c r="D34" s="584" t="s">
        <v>597</v>
      </c>
      <c r="E34" s="585" t="s">
        <v>634</v>
      </c>
      <c r="F34" s="585"/>
      <c r="G34" s="586"/>
      <c r="H34" s="587">
        <v>44982923</v>
      </c>
      <c r="I34" s="584" t="s">
        <v>608</v>
      </c>
      <c r="J34" s="588" t="s">
        <v>638</v>
      </c>
      <c r="K34" s="585"/>
    </row>
    <row r="35" spans="1:11" ht="15" thickBot="1">
      <c r="A35" s="572">
        <v>6</v>
      </c>
      <c r="B35" s="573" t="s">
        <v>639</v>
      </c>
      <c r="C35" s="573"/>
      <c r="D35" s="589"/>
      <c r="E35" s="589"/>
      <c r="F35" s="589"/>
      <c r="G35" s="590"/>
      <c r="H35" s="589"/>
      <c r="I35" s="589"/>
      <c r="J35" s="574"/>
      <c r="K35" s="591"/>
    </row>
    <row r="36" spans="1:11" ht="28.2" thickBot="1">
      <c r="A36" s="577"/>
      <c r="B36" s="578" t="s">
        <v>632</v>
      </c>
      <c r="C36" s="579" t="s">
        <v>633</v>
      </c>
      <c r="D36" s="580"/>
      <c r="E36" s="581" t="s">
        <v>640</v>
      </c>
      <c r="F36" s="581" t="s">
        <v>598</v>
      </c>
      <c r="G36" s="582"/>
      <c r="H36" s="592"/>
      <c r="I36" s="580" t="s">
        <v>608</v>
      </c>
      <c r="J36" s="606" t="s">
        <v>641</v>
      </c>
      <c r="K36" s="581"/>
    </row>
    <row r="37" spans="1:11" ht="15" thickBot="1">
      <c r="A37" s="572">
        <v>7</v>
      </c>
      <c r="B37" s="573" t="s">
        <v>642</v>
      </c>
      <c r="C37" s="573"/>
      <c r="D37" s="589"/>
      <c r="E37" s="589"/>
      <c r="F37" s="589"/>
      <c r="G37" s="590"/>
      <c r="H37" s="589"/>
      <c r="I37" s="589"/>
      <c r="J37" s="574"/>
      <c r="K37" s="591"/>
    </row>
    <row r="38" spans="1:11" ht="28.2" thickBot="1">
      <c r="A38" s="577"/>
      <c r="B38" s="578" t="s">
        <v>632</v>
      </c>
      <c r="C38" s="579" t="s">
        <v>606</v>
      </c>
      <c r="D38" s="609"/>
      <c r="E38" s="606" t="s">
        <v>643</v>
      </c>
      <c r="F38" s="606" t="s">
        <v>598</v>
      </c>
      <c r="G38" s="607"/>
      <c r="H38" s="592"/>
      <c r="I38" s="609" t="s">
        <v>608</v>
      </c>
      <c r="J38" s="581" t="s">
        <v>644</v>
      </c>
      <c r="K38" s="581"/>
    </row>
    <row r="39" spans="1:11" ht="28.2" thickBot="1">
      <c r="A39" s="577"/>
      <c r="B39" s="578" t="s">
        <v>637</v>
      </c>
      <c r="C39" s="579" t="s">
        <v>226</v>
      </c>
      <c r="D39" s="580"/>
      <c r="E39" s="581" t="s">
        <v>622</v>
      </c>
      <c r="F39" s="581" t="s">
        <v>598</v>
      </c>
      <c r="G39" s="582"/>
      <c r="H39" s="593"/>
      <c r="I39" s="580" t="s">
        <v>608</v>
      </c>
      <c r="J39" s="585" t="s">
        <v>644</v>
      </c>
      <c r="K39" s="585"/>
    </row>
    <row r="40" spans="1:11" ht="28.2" thickBot="1">
      <c r="A40" s="577"/>
      <c r="B40" s="578" t="s">
        <v>88</v>
      </c>
      <c r="C40" s="579" t="s">
        <v>612</v>
      </c>
      <c r="D40" s="604"/>
      <c r="E40" s="588" t="s">
        <v>625</v>
      </c>
      <c r="F40" s="588" t="s">
        <v>598</v>
      </c>
      <c r="G40" s="602"/>
      <c r="H40" s="602"/>
      <c r="I40" s="588" t="s">
        <v>608</v>
      </c>
      <c r="J40" s="588" t="s">
        <v>644</v>
      </c>
      <c r="K40" s="588"/>
    </row>
    <row r="41" spans="1:11" ht="15" thickBot="1">
      <c r="A41" s="568" t="s">
        <v>645</v>
      </c>
      <c r="B41" s="569"/>
      <c r="C41" s="569"/>
      <c r="D41" s="569"/>
      <c r="E41" s="569"/>
      <c r="F41" s="569"/>
      <c r="G41" s="569"/>
      <c r="H41" s="570"/>
      <c r="I41" s="570"/>
      <c r="J41" s="570"/>
      <c r="K41" s="571"/>
    </row>
    <row r="42" spans="1:11" ht="15" thickBot="1">
      <c r="A42" s="572">
        <v>1</v>
      </c>
      <c r="B42" s="573" t="s">
        <v>607</v>
      </c>
      <c r="C42" s="573"/>
      <c r="D42" s="574"/>
      <c r="E42" s="575"/>
      <c r="F42" s="574"/>
      <c r="G42" s="575"/>
      <c r="H42" s="574"/>
      <c r="I42" s="574"/>
      <c r="J42" s="574"/>
      <c r="K42" s="576"/>
    </row>
    <row r="43" spans="1:11" ht="28.2" thickBot="1">
      <c r="A43" s="598"/>
      <c r="B43" s="611" t="s">
        <v>61</v>
      </c>
      <c r="C43" s="579" t="s">
        <v>646</v>
      </c>
      <c r="D43" s="609"/>
      <c r="E43" s="606" t="s">
        <v>607</v>
      </c>
      <c r="F43" s="606"/>
      <c r="G43" s="607"/>
      <c r="H43" s="612"/>
      <c r="I43" s="613"/>
      <c r="J43" s="581" t="s">
        <v>647</v>
      </c>
      <c r="K43" s="581"/>
    </row>
    <row r="44" spans="1:11" ht="28.2" thickBot="1">
      <c r="A44" s="598"/>
      <c r="B44" s="611" t="s">
        <v>62</v>
      </c>
      <c r="C44" s="579" t="s">
        <v>648</v>
      </c>
      <c r="D44" s="609"/>
      <c r="E44" s="606" t="s">
        <v>649</v>
      </c>
      <c r="F44" s="606"/>
      <c r="G44" s="607"/>
      <c r="H44" s="614"/>
      <c r="I44" s="599"/>
      <c r="J44" s="585" t="s">
        <v>647</v>
      </c>
      <c r="K44" s="585"/>
    </row>
    <row r="45" spans="1:11" ht="28.2" thickBot="1">
      <c r="A45" s="598"/>
      <c r="B45" s="611" t="s">
        <v>88</v>
      </c>
      <c r="C45" s="579" t="s">
        <v>650</v>
      </c>
      <c r="D45" s="609"/>
      <c r="E45" s="606" t="s">
        <v>607</v>
      </c>
      <c r="F45" s="606"/>
      <c r="G45" s="607"/>
      <c r="H45" s="614"/>
      <c r="I45" s="599"/>
      <c r="J45" s="585" t="s">
        <v>647</v>
      </c>
      <c r="K45" s="585"/>
    </row>
    <row r="46" spans="1:11" ht="28.2" thickBot="1">
      <c r="A46" s="598"/>
      <c r="B46" s="611" t="s">
        <v>87</v>
      </c>
      <c r="C46" s="579" t="s">
        <v>651</v>
      </c>
      <c r="D46" s="609"/>
      <c r="E46" s="606" t="s">
        <v>652</v>
      </c>
      <c r="F46" s="606"/>
      <c r="G46" s="607"/>
      <c r="H46" s="614"/>
      <c r="I46" s="599"/>
      <c r="J46" s="585" t="s">
        <v>647</v>
      </c>
      <c r="K46" s="585"/>
    </row>
    <row r="47" spans="1:11" ht="28.2" thickBot="1">
      <c r="A47" s="598"/>
      <c r="B47" s="611" t="s">
        <v>89</v>
      </c>
      <c r="C47" s="579" t="s">
        <v>653</v>
      </c>
      <c r="D47" s="609"/>
      <c r="E47" s="606" t="s">
        <v>654</v>
      </c>
      <c r="F47" s="606"/>
      <c r="G47" s="607"/>
      <c r="H47" s="614"/>
      <c r="I47" s="599"/>
      <c r="J47" s="588" t="s">
        <v>647</v>
      </c>
      <c r="K47" s="585"/>
    </row>
    <row r="48" spans="1:11" ht="15" thickBot="1">
      <c r="A48" s="572">
        <v>2</v>
      </c>
      <c r="B48" s="573" t="s">
        <v>655</v>
      </c>
      <c r="C48" s="573"/>
      <c r="D48" s="574"/>
      <c r="E48" s="575"/>
      <c r="F48" s="574"/>
      <c r="G48" s="575"/>
      <c r="H48" s="589"/>
      <c r="I48" s="589"/>
      <c r="J48" s="574"/>
      <c r="K48" s="591"/>
    </row>
    <row r="49" spans="1:11" ht="28.2" thickBot="1">
      <c r="A49" s="598"/>
      <c r="B49" s="611" t="s">
        <v>61</v>
      </c>
      <c r="C49" s="579" t="s">
        <v>656</v>
      </c>
      <c r="D49" s="609"/>
      <c r="E49" s="606" t="s">
        <v>657</v>
      </c>
      <c r="F49" s="606"/>
      <c r="G49" s="607"/>
      <c r="H49" s="612"/>
      <c r="I49" s="613"/>
      <c r="J49" s="581" t="s">
        <v>609</v>
      </c>
      <c r="K49" s="581"/>
    </row>
    <row r="50" spans="1:11" ht="28.2" thickBot="1">
      <c r="A50" s="598"/>
      <c r="B50" s="611" t="s">
        <v>62</v>
      </c>
      <c r="C50" s="579" t="s">
        <v>658</v>
      </c>
      <c r="D50" s="609"/>
      <c r="E50" s="606" t="s">
        <v>657</v>
      </c>
      <c r="F50" s="606"/>
      <c r="G50" s="607"/>
      <c r="H50" s="614"/>
      <c r="I50" s="599"/>
      <c r="J50" s="585" t="s">
        <v>609</v>
      </c>
      <c r="K50" s="585"/>
    </row>
    <row r="51" spans="1:11" ht="28.2" thickBot="1">
      <c r="A51" s="598"/>
      <c r="B51" s="611" t="s">
        <v>88</v>
      </c>
      <c r="C51" s="579" t="s">
        <v>659</v>
      </c>
      <c r="D51" s="609"/>
      <c r="E51" s="606" t="s">
        <v>657</v>
      </c>
      <c r="F51" s="606"/>
      <c r="G51" s="607"/>
      <c r="H51" s="589"/>
      <c r="I51" s="601"/>
      <c r="J51" s="588" t="s">
        <v>609</v>
      </c>
      <c r="K51" s="588"/>
    </row>
    <row r="52" spans="1:11" ht="28.2" thickBot="1">
      <c r="A52" s="598"/>
      <c r="B52" s="611" t="s">
        <v>87</v>
      </c>
      <c r="C52" s="579" t="s">
        <v>660</v>
      </c>
      <c r="D52" s="609"/>
      <c r="E52" s="606" t="s">
        <v>661</v>
      </c>
      <c r="F52" s="606"/>
      <c r="G52" s="607"/>
      <c r="H52" s="574"/>
      <c r="I52" s="605"/>
      <c r="J52" s="606" t="s">
        <v>609</v>
      </c>
      <c r="K52" s="606"/>
    </row>
    <row r="53" spans="1:11" ht="15" thickBot="1">
      <c r="A53" s="615"/>
      <c r="B53" s="539"/>
      <c r="C53" s="539"/>
      <c r="D53" s="539"/>
      <c r="E53" s="539"/>
      <c r="F53" s="539"/>
      <c r="G53" s="539"/>
      <c r="H53" s="539"/>
      <c r="I53" s="539"/>
      <c r="J53" s="539"/>
      <c r="K53" s="539"/>
    </row>
    <row r="54" spans="1:11" ht="15" thickBot="1">
      <c r="A54" s="610">
        <v>3</v>
      </c>
      <c r="B54" s="573" t="s">
        <v>662</v>
      </c>
      <c r="C54" s="573"/>
      <c r="D54" s="589"/>
      <c r="E54" s="590"/>
      <c r="F54" s="589"/>
      <c r="G54" s="590"/>
      <c r="H54" s="589"/>
      <c r="I54" s="589"/>
      <c r="J54" s="589"/>
      <c r="K54" s="591"/>
    </row>
    <row r="55" spans="1:11" ht="28.2" thickBot="1">
      <c r="A55" s="598"/>
      <c r="B55" s="611" t="s">
        <v>632</v>
      </c>
      <c r="C55" s="579" t="s">
        <v>663</v>
      </c>
      <c r="D55" s="609"/>
      <c r="E55" s="606" t="s">
        <v>664</v>
      </c>
      <c r="F55" s="606"/>
      <c r="G55" s="607"/>
      <c r="H55" s="612"/>
      <c r="I55" s="613"/>
      <c r="J55" s="581" t="s">
        <v>635</v>
      </c>
      <c r="K55" s="581"/>
    </row>
    <row r="56" spans="1:11" ht="28.2" thickBot="1">
      <c r="A56" s="598"/>
      <c r="B56" s="611" t="s">
        <v>637</v>
      </c>
      <c r="C56" s="579" t="s">
        <v>665</v>
      </c>
      <c r="D56" s="609"/>
      <c r="E56" s="606" t="s">
        <v>664</v>
      </c>
      <c r="F56" s="606"/>
      <c r="G56" s="607"/>
      <c r="H56" s="589"/>
      <c r="I56" s="601"/>
      <c r="J56" s="588" t="s">
        <v>635</v>
      </c>
      <c r="K56" s="588"/>
    </row>
    <row r="57" spans="1:11" ht="15" thickBot="1">
      <c r="A57" s="616"/>
      <c r="B57" s="617"/>
      <c r="C57" s="617"/>
      <c r="D57" s="617"/>
      <c r="E57" s="617"/>
      <c r="F57" s="617"/>
      <c r="G57" s="617"/>
      <c r="H57" s="617"/>
      <c r="I57" s="617"/>
      <c r="J57" s="617"/>
      <c r="K57" s="618"/>
    </row>
    <row r="58" spans="1:11" ht="15" thickBot="1">
      <c r="A58" s="564" t="s">
        <v>666</v>
      </c>
      <c r="B58" s="565"/>
      <c r="C58" s="565"/>
      <c r="D58" s="565"/>
      <c r="E58" s="565"/>
      <c r="F58" s="565"/>
      <c r="G58" s="565"/>
      <c r="H58" s="619"/>
      <c r="I58" s="619"/>
      <c r="J58" s="619"/>
      <c r="K58" s="620"/>
    </row>
    <row r="59" spans="1:11" ht="15" thickBot="1">
      <c r="A59" s="568" t="s">
        <v>604</v>
      </c>
      <c r="B59" s="569"/>
      <c r="C59" s="569"/>
      <c r="D59" s="569"/>
      <c r="E59" s="569"/>
      <c r="F59" s="569"/>
      <c r="G59" s="569"/>
      <c r="H59" s="570"/>
      <c r="I59" s="570"/>
      <c r="J59" s="570"/>
      <c r="K59" s="571"/>
    </row>
    <row r="60" spans="1:11" ht="15" thickBot="1">
      <c r="A60" s="572">
        <v>1</v>
      </c>
      <c r="B60" s="573" t="s">
        <v>667</v>
      </c>
      <c r="C60" s="573"/>
      <c r="D60" s="574"/>
      <c r="E60" s="575"/>
      <c r="F60" s="574"/>
      <c r="G60" s="575"/>
      <c r="H60" s="574"/>
      <c r="I60" s="574"/>
      <c r="J60" s="574"/>
      <c r="K60" s="576"/>
    </row>
    <row r="61" spans="1:11" ht="28.2" thickBot="1">
      <c r="A61" s="577"/>
      <c r="B61" s="578" t="s">
        <v>61</v>
      </c>
      <c r="C61" s="579" t="s">
        <v>668</v>
      </c>
      <c r="D61" s="580"/>
      <c r="E61" s="581" t="s">
        <v>669</v>
      </c>
      <c r="F61" s="581"/>
      <c r="G61" s="582"/>
      <c r="H61" s="592"/>
      <c r="I61" s="580" t="s">
        <v>608</v>
      </c>
      <c r="J61" s="581" t="s">
        <v>670</v>
      </c>
      <c r="K61" s="581"/>
    </row>
    <row r="62" spans="1:11" ht="28.2" thickBot="1">
      <c r="A62" s="577"/>
      <c r="B62" s="578" t="s">
        <v>62</v>
      </c>
      <c r="C62" s="579" t="s">
        <v>671</v>
      </c>
      <c r="D62" s="584"/>
      <c r="E62" s="585" t="s">
        <v>672</v>
      </c>
      <c r="F62" s="585"/>
      <c r="G62" s="586"/>
      <c r="H62" s="593"/>
      <c r="I62" s="584" t="s">
        <v>608</v>
      </c>
      <c r="J62" s="585" t="s">
        <v>670</v>
      </c>
      <c r="K62" s="585"/>
    </row>
    <row r="63" spans="1:11" ht="28.2" thickBot="1">
      <c r="A63" s="577"/>
      <c r="B63" s="578" t="s">
        <v>88</v>
      </c>
      <c r="C63" s="579" t="s">
        <v>673</v>
      </c>
      <c r="D63" s="584"/>
      <c r="E63" s="585" t="s">
        <v>672</v>
      </c>
      <c r="F63" s="585"/>
      <c r="G63" s="586"/>
      <c r="H63" s="593"/>
      <c r="I63" s="584" t="s">
        <v>608</v>
      </c>
      <c r="J63" s="585" t="s">
        <v>670</v>
      </c>
      <c r="K63" s="585"/>
    </row>
    <row r="64" spans="1:11" ht="28.2" thickBot="1">
      <c r="A64" s="577"/>
      <c r="B64" s="578" t="s">
        <v>87</v>
      </c>
      <c r="C64" s="579" t="s">
        <v>674</v>
      </c>
      <c r="D64" s="584"/>
      <c r="E64" s="585" t="s">
        <v>672</v>
      </c>
      <c r="F64" s="585"/>
      <c r="G64" s="586"/>
      <c r="H64" s="593"/>
      <c r="I64" s="584" t="s">
        <v>608</v>
      </c>
      <c r="J64" s="585" t="s">
        <v>670</v>
      </c>
      <c r="K64" s="585"/>
    </row>
    <row r="65" spans="1:11" ht="42" thickBot="1">
      <c r="A65" s="577"/>
      <c r="B65" s="578" t="s">
        <v>89</v>
      </c>
      <c r="C65" s="579" t="s">
        <v>675</v>
      </c>
      <c r="D65" s="604"/>
      <c r="E65" s="588"/>
      <c r="F65" s="588"/>
      <c r="G65" s="602"/>
      <c r="H65" s="603"/>
      <c r="I65" s="604" t="s">
        <v>608</v>
      </c>
      <c r="J65" s="588" t="s">
        <v>676</v>
      </c>
      <c r="K65" s="588"/>
    </row>
    <row r="66" spans="1:11" ht="15" thickBot="1">
      <c r="A66" s="568" t="s">
        <v>645</v>
      </c>
      <c r="B66" s="569"/>
      <c r="C66" s="569"/>
      <c r="D66" s="569"/>
      <c r="E66" s="569"/>
      <c r="F66" s="569"/>
      <c r="G66" s="569"/>
      <c r="H66" s="570"/>
      <c r="I66" s="570"/>
      <c r="J66" s="570"/>
      <c r="K66" s="571"/>
    </row>
    <row r="67" spans="1:11" ht="28.2" thickBot="1">
      <c r="A67" s="577">
        <v>1</v>
      </c>
      <c r="B67" s="621" t="s">
        <v>677</v>
      </c>
      <c r="C67" s="622"/>
      <c r="D67" s="581"/>
      <c r="E67" s="581" t="s">
        <v>678</v>
      </c>
      <c r="F67" s="581"/>
      <c r="G67" s="582"/>
      <c r="H67" s="612"/>
      <c r="I67" s="613"/>
      <c r="J67" s="581" t="s">
        <v>679</v>
      </c>
      <c r="K67" s="581"/>
    </row>
    <row r="68" spans="1:11" ht="28.2" thickBot="1">
      <c r="A68" s="577">
        <v>2</v>
      </c>
      <c r="B68" s="621" t="s">
        <v>680</v>
      </c>
      <c r="C68" s="622"/>
      <c r="D68" s="585"/>
      <c r="E68" s="585" t="s">
        <v>678</v>
      </c>
      <c r="F68" s="585"/>
      <c r="G68" s="586"/>
      <c r="H68" s="614"/>
      <c r="I68" s="599"/>
      <c r="J68" s="585" t="s">
        <v>679</v>
      </c>
      <c r="K68" s="585"/>
    </row>
    <row r="69" spans="1:11" ht="28.2" thickBot="1">
      <c r="A69" s="577">
        <v>3</v>
      </c>
      <c r="B69" s="621" t="s">
        <v>681</v>
      </c>
      <c r="C69" s="622"/>
      <c r="D69" s="588"/>
      <c r="E69" s="588" t="s">
        <v>678</v>
      </c>
      <c r="F69" s="588"/>
      <c r="G69" s="602"/>
      <c r="H69" s="589"/>
      <c r="I69" s="601"/>
      <c r="J69" s="588" t="s">
        <v>682</v>
      </c>
      <c r="K69" s="588"/>
    </row>
    <row r="70" spans="1:11" ht="15" thickBot="1">
      <c r="A70" s="623" t="s">
        <v>683</v>
      </c>
      <c r="B70" s="624"/>
      <c r="C70" s="624"/>
      <c r="D70" s="624"/>
      <c r="E70" s="624"/>
      <c r="F70" s="624"/>
      <c r="G70" s="624"/>
      <c r="H70" s="624"/>
      <c r="I70" s="624"/>
      <c r="J70" s="624"/>
      <c r="K70" s="625"/>
    </row>
    <row r="71" spans="1:11" ht="15" thickBot="1">
      <c r="A71" s="626" t="s">
        <v>604</v>
      </c>
      <c r="B71" s="627"/>
      <c r="C71" s="627"/>
      <c r="D71" s="627"/>
      <c r="E71" s="627"/>
      <c r="F71" s="627"/>
      <c r="G71" s="627"/>
      <c r="H71" s="627"/>
      <c r="I71" s="627"/>
      <c r="J71" s="627"/>
      <c r="K71" s="628"/>
    </row>
    <row r="72" spans="1:11" ht="15" thickBot="1">
      <c r="A72" s="572">
        <v>1</v>
      </c>
      <c r="B72" s="573" t="s">
        <v>174</v>
      </c>
      <c r="C72" s="573"/>
      <c r="D72" s="574"/>
      <c r="E72" s="575"/>
      <c r="F72" s="574"/>
      <c r="G72" s="575"/>
      <c r="H72" s="574"/>
      <c r="I72" s="574"/>
      <c r="J72" s="574"/>
      <c r="K72" s="576"/>
    </row>
    <row r="73" spans="1:11" ht="28.2" thickBot="1">
      <c r="A73" s="577"/>
      <c r="B73" s="578" t="s">
        <v>61</v>
      </c>
      <c r="C73" s="629" t="s">
        <v>684</v>
      </c>
      <c r="D73" s="606"/>
      <c r="E73" s="606"/>
      <c r="F73" s="606"/>
      <c r="G73" s="607"/>
      <c r="H73" s="606"/>
      <c r="I73" s="606" t="s">
        <v>608</v>
      </c>
      <c r="J73" s="606" t="s">
        <v>685</v>
      </c>
      <c r="K73" s="606"/>
    </row>
    <row r="74" spans="1:11" ht="28.2" thickBot="1">
      <c r="A74" s="577"/>
      <c r="B74" s="578" t="s">
        <v>62</v>
      </c>
      <c r="C74" s="629" t="s">
        <v>686</v>
      </c>
      <c r="D74" s="606"/>
      <c r="E74" s="606"/>
      <c r="F74" s="606"/>
      <c r="G74" s="607"/>
      <c r="H74" s="606"/>
      <c r="I74" s="606" t="s">
        <v>608</v>
      </c>
      <c r="J74" s="606" t="s">
        <v>685</v>
      </c>
      <c r="K74" s="606"/>
    </row>
  </sheetData>
  <mergeCells count="34">
    <mergeCell ref="B67:C67"/>
    <mergeCell ref="B68:C68"/>
    <mergeCell ref="B69:C69"/>
    <mergeCell ref="A70:K70"/>
    <mergeCell ref="A71:K71"/>
    <mergeCell ref="B72:C72"/>
    <mergeCell ref="B48:C48"/>
    <mergeCell ref="B54:C54"/>
    <mergeCell ref="A58:G58"/>
    <mergeCell ref="A59:G59"/>
    <mergeCell ref="B60:C60"/>
    <mergeCell ref="A66:G66"/>
    <mergeCell ref="B25:C25"/>
    <mergeCell ref="B32:C32"/>
    <mergeCell ref="B35:C35"/>
    <mergeCell ref="B37:C37"/>
    <mergeCell ref="A41:G41"/>
    <mergeCell ref="B42:C42"/>
    <mergeCell ref="F9:G9"/>
    <mergeCell ref="A11:G11"/>
    <mergeCell ref="A12:G12"/>
    <mergeCell ref="B13:C13"/>
    <mergeCell ref="B17:C17"/>
    <mergeCell ref="B21:C21"/>
    <mergeCell ref="A1:K1"/>
    <mergeCell ref="A2:K2"/>
    <mergeCell ref="A3:K3"/>
    <mergeCell ref="A4:K4"/>
    <mergeCell ref="A8:C10"/>
    <mergeCell ref="D8:G8"/>
    <mergeCell ref="H8:I8"/>
    <mergeCell ref="J8:J10"/>
    <mergeCell ref="K8:K10"/>
    <mergeCell ref="D9:E9"/>
  </mergeCells>
  <pageMargins left="0.51181102362204722" right="0.51181102362204722" top="0.74803149606299213" bottom="0.74803149606299213" header="0.31496062992125984" footer="0.31496062992125984"/>
  <pageSetup scale="55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7AA76-BCAC-49EC-A170-D81DF96BD711}">
  <dimension ref="A1:H42"/>
  <sheetViews>
    <sheetView workbookViewId="0">
      <selection activeCell="D25" sqref="D25"/>
    </sheetView>
  </sheetViews>
  <sheetFormatPr baseColWidth="10" defaultRowHeight="14.4"/>
  <cols>
    <col min="1" max="1" width="4.88671875" customWidth="1"/>
    <col min="2" max="2" width="19.6640625" customWidth="1"/>
    <col min="3" max="3" width="25.5546875" customWidth="1"/>
    <col min="4" max="8" width="18.6640625" customWidth="1"/>
  </cols>
  <sheetData>
    <row r="1" spans="1:8" ht="17.399999999999999">
      <c r="A1" s="165" t="s">
        <v>141</v>
      </c>
      <c r="B1" s="166"/>
      <c r="C1" s="166"/>
      <c r="D1" s="166"/>
      <c r="E1" s="166"/>
      <c r="F1" s="166"/>
      <c r="G1" s="166"/>
      <c r="H1" s="167"/>
    </row>
    <row r="2" spans="1:8" ht="17.399999999999999">
      <c r="A2" s="168" t="s">
        <v>143</v>
      </c>
      <c r="B2" s="92"/>
      <c r="C2" s="92"/>
      <c r="D2" s="92"/>
      <c r="E2" s="92"/>
      <c r="F2" s="92"/>
      <c r="G2" s="92"/>
      <c r="H2" s="169"/>
    </row>
    <row r="3" spans="1:8" ht="17.399999999999999">
      <c r="A3" s="168" t="s">
        <v>172</v>
      </c>
      <c r="B3" s="92"/>
      <c r="C3" s="92"/>
      <c r="D3" s="92"/>
      <c r="E3" s="92"/>
      <c r="F3" s="92"/>
      <c r="G3" s="92"/>
      <c r="H3" s="169"/>
    </row>
    <row r="4" spans="1:8" ht="15.6">
      <c r="A4" s="170" t="s">
        <v>173</v>
      </c>
      <c r="B4" s="171"/>
      <c r="C4" s="171"/>
      <c r="D4" s="171"/>
      <c r="E4" s="171"/>
      <c r="F4" s="171"/>
      <c r="G4" s="171"/>
      <c r="H4" s="172"/>
    </row>
    <row r="5" spans="1:8" ht="18" thickBot="1">
      <c r="A5" s="168" t="s">
        <v>0</v>
      </c>
      <c r="B5" s="92"/>
      <c r="C5" s="92"/>
      <c r="D5" s="92"/>
      <c r="E5" s="92"/>
      <c r="F5" s="92"/>
      <c r="G5" s="92"/>
      <c r="H5" s="169"/>
    </row>
    <row r="6" spans="1:8" ht="48.6" thickBot="1">
      <c r="A6" s="94" t="s">
        <v>174</v>
      </c>
      <c r="B6" s="95"/>
      <c r="C6" s="95"/>
      <c r="D6" s="96" t="s">
        <v>175</v>
      </c>
      <c r="E6" s="97" t="s">
        <v>176</v>
      </c>
      <c r="F6" s="98" t="s">
        <v>177</v>
      </c>
      <c r="G6" s="98" t="s">
        <v>178</v>
      </c>
      <c r="H6" s="98" t="s">
        <v>153</v>
      </c>
    </row>
    <row r="7" spans="1:8">
      <c r="A7" s="173" t="s">
        <v>179</v>
      </c>
      <c r="B7" s="174"/>
      <c r="C7" s="174"/>
      <c r="D7" s="175">
        <f>D10+D12</f>
        <v>0</v>
      </c>
      <c r="E7" s="175">
        <f>E10+E12</f>
        <v>0</v>
      </c>
      <c r="F7" s="175">
        <f>F10+F12</f>
        <v>0</v>
      </c>
      <c r="G7" s="175">
        <f>G10+G12</f>
        <v>0</v>
      </c>
      <c r="H7" s="176">
        <f>H10+H12</f>
        <v>0</v>
      </c>
    </row>
    <row r="8" spans="1:8">
      <c r="A8" s="177"/>
      <c r="B8" s="178"/>
      <c r="C8" s="178"/>
      <c r="D8" s="179"/>
      <c r="E8" s="179"/>
      <c r="F8" s="179"/>
      <c r="G8" s="179"/>
      <c r="H8" s="180"/>
    </row>
    <row r="9" spans="1:8">
      <c r="A9" s="177"/>
      <c r="B9" s="178"/>
      <c r="C9" s="178"/>
      <c r="D9" s="179"/>
      <c r="E9" s="179"/>
      <c r="F9" s="179"/>
      <c r="G9" s="179"/>
      <c r="H9" s="180"/>
    </row>
    <row r="10" spans="1:8">
      <c r="A10" s="103"/>
      <c r="B10" s="104" t="s">
        <v>180</v>
      </c>
      <c r="C10" s="104"/>
      <c r="D10" s="105">
        <v>0</v>
      </c>
      <c r="E10" s="106">
        <v>0</v>
      </c>
      <c r="F10" s="105">
        <v>0</v>
      </c>
      <c r="G10" s="105">
        <v>0</v>
      </c>
      <c r="H10" s="181">
        <v>0</v>
      </c>
    </row>
    <row r="11" spans="1:8">
      <c r="A11" s="115"/>
      <c r="B11" s="116"/>
      <c r="C11" s="116"/>
      <c r="D11" s="182"/>
      <c r="E11" s="118"/>
      <c r="F11" s="183"/>
      <c r="G11" s="183"/>
      <c r="H11" s="184"/>
    </row>
    <row r="12" spans="1:8">
      <c r="A12" s="103"/>
      <c r="B12" s="121" t="s">
        <v>181</v>
      </c>
      <c r="C12" s="121"/>
      <c r="D12" s="105">
        <v>0</v>
      </c>
      <c r="E12" s="105">
        <v>0</v>
      </c>
      <c r="F12" s="123">
        <v>0</v>
      </c>
      <c r="G12" s="123">
        <v>0</v>
      </c>
      <c r="H12" s="124">
        <v>0</v>
      </c>
    </row>
    <row r="13" spans="1:8">
      <c r="A13" s="115"/>
      <c r="B13" s="116"/>
      <c r="C13" s="116"/>
      <c r="D13" s="182"/>
      <c r="E13" s="105"/>
      <c r="F13" s="183"/>
      <c r="G13" s="183"/>
      <c r="H13" s="184"/>
    </row>
    <row r="14" spans="1:8">
      <c r="A14" s="103"/>
      <c r="B14" s="121" t="s">
        <v>182</v>
      </c>
      <c r="C14" s="121"/>
      <c r="D14" s="105">
        <v>0</v>
      </c>
      <c r="E14" s="105">
        <v>0</v>
      </c>
      <c r="F14" s="123">
        <v>0</v>
      </c>
      <c r="G14" s="123">
        <v>0</v>
      </c>
      <c r="H14" s="124">
        <v>0</v>
      </c>
    </row>
    <row r="15" spans="1:8">
      <c r="A15" s="108"/>
      <c r="B15" s="128"/>
      <c r="C15" s="128"/>
      <c r="D15" s="138"/>
      <c r="E15" s="149"/>
      <c r="F15" s="150"/>
      <c r="G15" s="150"/>
      <c r="H15" s="139"/>
    </row>
    <row r="16" spans="1:8">
      <c r="A16" s="108"/>
      <c r="B16" s="128"/>
      <c r="C16" s="128"/>
      <c r="D16" s="138"/>
      <c r="E16" s="149"/>
      <c r="F16" s="150"/>
      <c r="G16" s="150"/>
      <c r="H16" s="139"/>
    </row>
    <row r="17" spans="1:8">
      <c r="A17" s="108"/>
      <c r="B17" s="128"/>
      <c r="C17" s="128"/>
      <c r="D17" s="138"/>
      <c r="E17" s="149"/>
      <c r="F17" s="150"/>
      <c r="G17" s="150"/>
      <c r="H17" s="139"/>
    </row>
    <row r="18" spans="1:8">
      <c r="A18" s="108"/>
      <c r="B18" s="128"/>
      <c r="C18" s="128"/>
      <c r="D18" s="138"/>
      <c r="E18" s="149"/>
      <c r="F18" s="150"/>
      <c r="G18" s="150"/>
      <c r="H18" s="139"/>
    </row>
    <row r="19" spans="1:8">
      <c r="A19" s="108"/>
      <c r="B19" s="128"/>
      <c r="C19" s="128"/>
      <c r="D19" s="138"/>
      <c r="E19" s="149"/>
      <c r="F19" s="150"/>
      <c r="G19" s="150"/>
      <c r="H19" s="139"/>
    </row>
    <row r="20" spans="1:8">
      <c r="A20" s="108"/>
      <c r="B20" s="128"/>
      <c r="C20" s="128"/>
      <c r="D20" s="138"/>
      <c r="E20" s="149"/>
      <c r="F20" s="150"/>
      <c r="G20" s="150"/>
      <c r="H20" s="139"/>
    </row>
    <row r="21" spans="1:8">
      <c r="A21" s="108"/>
      <c r="B21" s="128"/>
      <c r="C21" s="128"/>
      <c r="D21" s="138"/>
      <c r="E21" s="149"/>
      <c r="F21" s="150"/>
      <c r="G21" s="150"/>
      <c r="H21" s="139"/>
    </row>
    <row r="22" spans="1:8">
      <c r="A22" s="108"/>
      <c r="B22" s="128"/>
      <c r="C22" s="128"/>
      <c r="D22" s="138"/>
      <c r="E22" s="149"/>
      <c r="F22" s="150"/>
      <c r="G22" s="150"/>
      <c r="H22" s="139"/>
    </row>
    <row r="23" spans="1:8">
      <c r="A23" s="108"/>
      <c r="B23" s="128"/>
      <c r="C23" s="128"/>
      <c r="D23" s="138"/>
      <c r="E23" s="149"/>
      <c r="F23" s="150"/>
      <c r="G23" s="150"/>
      <c r="H23" s="139"/>
    </row>
    <row r="24" spans="1:8">
      <c r="A24" s="108"/>
      <c r="B24" s="128"/>
      <c r="C24" s="128"/>
      <c r="D24" s="138"/>
      <c r="E24" s="149"/>
      <c r="F24" s="150"/>
      <c r="G24" s="150"/>
      <c r="H24" s="139"/>
    </row>
    <row r="25" spans="1:8">
      <c r="A25" s="108"/>
      <c r="B25" s="128"/>
      <c r="C25" s="128"/>
      <c r="D25" s="138"/>
      <c r="E25" s="149"/>
      <c r="F25" s="150"/>
      <c r="G25" s="150"/>
      <c r="H25" s="139"/>
    </row>
    <row r="26" spans="1:8">
      <c r="A26" s="108"/>
      <c r="B26" s="128"/>
      <c r="C26" s="128"/>
      <c r="D26" s="138"/>
      <c r="E26" s="149"/>
      <c r="F26" s="150"/>
      <c r="G26" s="150"/>
      <c r="H26" s="139"/>
    </row>
    <row r="27" spans="1:8">
      <c r="A27" s="108"/>
      <c r="B27" s="128"/>
      <c r="C27" s="128"/>
      <c r="D27" s="138"/>
      <c r="E27" s="149"/>
      <c r="F27" s="150"/>
      <c r="G27" s="150"/>
      <c r="H27" s="139"/>
    </row>
    <row r="28" spans="1:8">
      <c r="A28" s="108"/>
      <c r="B28" s="135"/>
      <c r="C28" s="136"/>
      <c r="D28" s="137"/>
      <c r="E28" s="113"/>
      <c r="F28" s="111"/>
      <c r="G28" s="111"/>
      <c r="H28" s="139"/>
    </row>
    <row r="29" spans="1:8">
      <c r="A29" s="108"/>
      <c r="B29" s="135"/>
      <c r="C29" s="136"/>
      <c r="D29" s="136"/>
      <c r="E29" s="110"/>
      <c r="F29" s="141"/>
      <c r="G29" s="141"/>
      <c r="H29" s="142"/>
    </row>
    <row r="30" spans="1:8">
      <c r="A30" s="108"/>
      <c r="B30" s="128"/>
      <c r="C30" s="128"/>
      <c r="D30" s="138"/>
      <c r="E30" s="149"/>
      <c r="F30" s="150"/>
      <c r="G30" s="150"/>
      <c r="H30" s="139"/>
    </row>
    <row r="31" spans="1:8">
      <c r="A31" s="108"/>
      <c r="B31" s="135"/>
      <c r="C31" s="136"/>
      <c r="D31" s="136"/>
      <c r="E31" s="110"/>
      <c r="F31" s="141"/>
      <c r="G31" s="141"/>
      <c r="H31" s="142"/>
    </row>
    <row r="32" spans="1:8">
      <c r="A32" s="108"/>
      <c r="B32" s="135"/>
      <c r="C32" s="136"/>
      <c r="D32" s="136"/>
      <c r="E32" s="110"/>
      <c r="F32" s="141"/>
      <c r="G32" s="141"/>
      <c r="H32" s="142"/>
    </row>
    <row r="33" spans="1:8">
      <c r="A33" s="108"/>
      <c r="B33" s="135"/>
      <c r="C33" s="136"/>
      <c r="D33" s="136"/>
      <c r="E33" s="110"/>
      <c r="F33" s="141"/>
      <c r="G33" s="141"/>
      <c r="H33" s="142"/>
    </row>
    <row r="34" spans="1:8">
      <c r="A34" s="108"/>
      <c r="B34" s="135"/>
      <c r="C34" s="136"/>
      <c r="D34" s="136"/>
      <c r="E34" s="110"/>
      <c r="F34" s="141"/>
      <c r="G34" s="141"/>
      <c r="H34" s="142"/>
    </row>
    <row r="35" spans="1:8">
      <c r="A35" s="108"/>
      <c r="B35" s="128"/>
      <c r="C35" s="128"/>
      <c r="D35" s="138"/>
      <c r="E35" s="149"/>
      <c r="F35" s="150"/>
      <c r="G35" s="150"/>
      <c r="H35" s="139"/>
    </row>
    <row r="36" spans="1:8">
      <c r="A36" s="108"/>
      <c r="B36" s="135"/>
      <c r="C36" s="136"/>
      <c r="D36" s="136"/>
      <c r="E36" s="110"/>
      <c r="F36" s="141"/>
      <c r="G36" s="141"/>
      <c r="H36" s="142"/>
    </row>
    <row r="37" spans="1:8">
      <c r="A37" s="108"/>
      <c r="B37" s="135"/>
      <c r="C37" s="136"/>
      <c r="D37" s="136"/>
      <c r="E37" s="110"/>
      <c r="F37" s="141"/>
      <c r="G37" s="141"/>
      <c r="H37" s="142"/>
    </row>
    <row r="38" spans="1:8">
      <c r="A38" s="108"/>
      <c r="B38" s="135"/>
      <c r="C38" s="136"/>
      <c r="D38" s="136"/>
      <c r="E38" s="110"/>
      <c r="F38" s="141"/>
      <c r="G38" s="141"/>
      <c r="H38" s="142"/>
    </row>
    <row r="39" spans="1:8">
      <c r="A39" s="108"/>
      <c r="B39" s="135"/>
      <c r="C39" s="136"/>
      <c r="D39" s="136"/>
      <c r="E39" s="110"/>
      <c r="F39" s="141"/>
      <c r="G39" s="141"/>
      <c r="H39" s="142"/>
    </row>
    <row r="40" spans="1:8" ht="15" thickBot="1">
      <c r="A40" s="152" t="s">
        <v>171</v>
      </c>
      <c r="B40" s="153"/>
      <c r="C40" s="153"/>
      <c r="D40" s="154"/>
      <c r="E40" s="156"/>
      <c r="F40" s="157"/>
      <c r="G40" s="157"/>
      <c r="H40" s="158"/>
    </row>
    <row r="41" spans="1:8">
      <c r="A41" s="91"/>
      <c r="B41" s="159"/>
      <c r="C41" s="159"/>
      <c r="D41" s="159"/>
      <c r="E41" s="159"/>
      <c r="F41" s="159"/>
      <c r="G41" s="159"/>
      <c r="H41" s="159"/>
    </row>
    <row r="42" spans="1:8">
      <c r="A42" s="91"/>
      <c r="B42" s="109"/>
      <c r="C42" s="66"/>
      <c r="D42" s="66"/>
      <c r="E42" s="67"/>
      <c r="F42" s="67"/>
      <c r="G42" s="160"/>
      <c r="H42" s="160"/>
    </row>
  </sheetData>
  <mergeCells count="12">
    <mergeCell ref="A7:C7"/>
    <mergeCell ref="B10:C10"/>
    <mergeCell ref="A40:C40"/>
    <mergeCell ref="B41:H41"/>
    <mergeCell ref="C42:D42"/>
    <mergeCell ref="E42:F42"/>
    <mergeCell ref="A1:H1"/>
    <mergeCell ref="A2:H2"/>
    <mergeCell ref="A3:H3"/>
    <mergeCell ref="A4:H4"/>
    <mergeCell ref="A5:H5"/>
    <mergeCell ref="A6:C6"/>
  </mergeCells>
  <pageMargins left="0.51181102362204722" right="0.51181102362204722" top="0.74803149606299213" bottom="0.74803149606299213" header="0.31496062992125984" footer="0.31496062992125984"/>
  <pageSetup scale="75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27C06-03E5-4F53-96E7-1098E881B0A4}">
  <dimension ref="A1:L41"/>
  <sheetViews>
    <sheetView topLeftCell="A5" workbookViewId="0">
      <selection sqref="A1:L41"/>
    </sheetView>
  </sheetViews>
  <sheetFormatPr baseColWidth="10" defaultRowHeight="14.4"/>
  <cols>
    <col min="1" max="1" width="4.88671875" customWidth="1"/>
    <col min="2" max="2" width="25.109375" customWidth="1"/>
    <col min="3" max="5" width="12.6640625" customWidth="1"/>
    <col min="6" max="12" width="16.6640625" customWidth="1"/>
  </cols>
  <sheetData>
    <row r="1" spans="1:12" ht="17.399999999999999">
      <c r="A1" s="90" t="s">
        <v>141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7.399999999999999">
      <c r="A2" s="92" t="s">
        <v>143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7.399999999999999">
      <c r="A3" s="92" t="s">
        <v>183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17.399999999999999">
      <c r="A4" s="92" t="s">
        <v>145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ht="18" thickBot="1">
      <c r="A5" s="92" t="s">
        <v>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ht="72.599999999999994" thickBot="1">
      <c r="A6" s="94" t="s">
        <v>184</v>
      </c>
      <c r="B6" s="95"/>
      <c r="C6" s="96" t="s">
        <v>185</v>
      </c>
      <c r="D6" s="96" t="s">
        <v>186</v>
      </c>
      <c r="E6" s="97" t="s">
        <v>187</v>
      </c>
      <c r="F6" s="97" t="s">
        <v>188</v>
      </c>
      <c r="G6" s="97" t="s">
        <v>189</v>
      </c>
      <c r="H6" s="98" t="s">
        <v>190</v>
      </c>
      <c r="I6" s="98" t="s">
        <v>191</v>
      </c>
      <c r="J6" s="98" t="s">
        <v>192</v>
      </c>
      <c r="K6" s="98" t="s">
        <v>193</v>
      </c>
      <c r="L6" s="98" t="s">
        <v>194</v>
      </c>
    </row>
    <row r="7" spans="1:12" ht="24">
      <c r="A7" s="103"/>
      <c r="B7" s="185" t="s">
        <v>195</v>
      </c>
      <c r="C7" s="186"/>
      <c r="D7" s="187" t="s">
        <v>196</v>
      </c>
      <c r="E7" s="187"/>
      <c r="F7" s="188">
        <v>0</v>
      </c>
      <c r="G7" s="189"/>
      <c r="H7" s="188">
        <v>0</v>
      </c>
      <c r="I7" s="188">
        <v>0</v>
      </c>
      <c r="J7" s="188">
        <v>0</v>
      </c>
      <c r="K7" s="188">
        <v>0</v>
      </c>
      <c r="L7" s="190">
        <v>0</v>
      </c>
    </row>
    <row r="8" spans="1:12">
      <c r="A8" s="108"/>
      <c r="B8" s="109" t="s">
        <v>197</v>
      </c>
      <c r="C8" s="191"/>
      <c r="D8" s="192"/>
      <c r="E8" s="193"/>
      <c r="F8" s="194"/>
      <c r="G8" s="194"/>
      <c r="H8" s="195"/>
      <c r="I8" s="195"/>
      <c r="J8" s="195"/>
      <c r="K8" s="195"/>
      <c r="L8" s="114"/>
    </row>
    <row r="9" spans="1:12">
      <c r="A9" s="108"/>
      <c r="B9" s="109" t="s">
        <v>198</v>
      </c>
      <c r="C9" s="191"/>
      <c r="D9" s="192"/>
      <c r="E9" s="193"/>
      <c r="F9" s="194"/>
      <c r="G9" s="194"/>
      <c r="H9" s="195"/>
      <c r="I9" s="195"/>
      <c r="J9" s="195"/>
      <c r="K9" s="195"/>
      <c r="L9" s="114"/>
    </row>
    <row r="10" spans="1:12">
      <c r="A10" s="108"/>
      <c r="B10" s="109" t="s">
        <v>199</v>
      </c>
      <c r="C10" s="191"/>
      <c r="D10" s="192"/>
      <c r="E10" s="193"/>
      <c r="F10" s="194"/>
      <c r="G10" s="194"/>
      <c r="H10" s="195"/>
      <c r="I10" s="195"/>
      <c r="J10" s="195"/>
      <c r="K10" s="195"/>
      <c r="L10" s="114"/>
    </row>
    <row r="11" spans="1:12">
      <c r="A11" s="108"/>
      <c r="B11" s="109" t="s">
        <v>200</v>
      </c>
      <c r="C11" s="191"/>
      <c r="D11" s="192"/>
      <c r="E11" s="193"/>
      <c r="F11" s="194"/>
      <c r="G11" s="194"/>
      <c r="H11" s="195"/>
      <c r="I11" s="195"/>
      <c r="J11" s="195"/>
      <c r="K11" s="195"/>
      <c r="L11" s="114"/>
    </row>
    <row r="12" spans="1:12">
      <c r="A12" s="108"/>
      <c r="B12" s="109"/>
      <c r="C12" s="191"/>
      <c r="D12" s="192"/>
      <c r="E12" s="193"/>
      <c r="F12" s="194"/>
      <c r="G12" s="194"/>
      <c r="H12" s="195"/>
      <c r="I12" s="195"/>
      <c r="J12" s="195"/>
      <c r="K12" s="195"/>
      <c r="L12" s="114"/>
    </row>
    <row r="13" spans="1:12">
      <c r="A13" s="108"/>
      <c r="B13" s="109"/>
      <c r="C13" s="196"/>
      <c r="D13" s="192"/>
      <c r="E13" s="197"/>
      <c r="F13" s="194"/>
      <c r="G13" s="194"/>
      <c r="H13" s="195"/>
      <c r="I13" s="195"/>
      <c r="J13" s="195"/>
      <c r="K13" s="195"/>
      <c r="L13" s="198"/>
    </row>
    <row r="14" spans="1:12">
      <c r="A14" s="108"/>
      <c r="B14" s="109"/>
      <c r="C14" s="196"/>
      <c r="D14" s="192"/>
      <c r="E14" s="197"/>
      <c r="F14" s="194"/>
      <c r="G14" s="194"/>
      <c r="H14" s="195"/>
      <c r="I14" s="195"/>
      <c r="J14" s="195"/>
      <c r="K14" s="195"/>
      <c r="L14" s="198"/>
    </row>
    <row r="15" spans="1:12">
      <c r="A15" s="115"/>
      <c r="B15" s="116"/>
      <c r="C15" s="191"/>
      <c r="D15" s="199"/>
      <c r="E15" s="199"/>
      <c r="F15" s="200"/>
      <c r="G15" s="200"/>
      <c r="H15" s="201"/>
      <c r="I15" s="201"/>
      <c r="J15" s="201"/>
      <c r="K15" s="201"/>
      <c r="L15" s="184"/>
    </row>
    <row r="16" spans="1:12">
      <c r="A16" s="103"/>
      <c r="B16" s="121" t="s">
        <v>201</v>
      </c>
      <c r="C16" s="191"/>
      <c r="D16" s="202"/>
      <c r="E16" s="202"/>
      <c r="F16" s="203">
        <v>0</v>
      </c>
      <c r="G16" s="204"/>
      <c r="H16" s="205">
        <v>0</v>
      </c>
      <c r="I16" s="205">
        <v>0</v>
      </c>
      <c r="J16" s="205">
        <v>0</v>
      </c>
      <c r="K16" s="205">
        <v>0</v>
      </c>
      <c r="L16" s="124">
        <v>0</v>
      </c>
    </row>
    <row r="17" spans="1:12">
      <c r="A17" s="108"/>
      <c r="B17" s="109" t="s">
        <v>202</v>
      </c>
      <c r="C17" s="191"/>
      <c r="D17" s="192"/>
      <c r="E17" s="193"/>
      <c r="F17" s="194"/>
      <c r="G17" s="194"/>
      <c r="H17" s="195"/>
      <c r="I17" s="195"/>
      <c r="J17" s="195"/>
      <c r="K17" s="195"/>
      <c r="L17" s="114"/>
    </row>
    <row r="18" spans="1:12">
      <c r="A18" s="108"/>
      <c r="B18" s="109" t="s">
        <v>203</v>
      </c>
      <c r="C18" s="191"/>
      <c r="D18" s="192"/>
      <c r="E18" s="193"/>
      <c r="F18" s="194"/>
      <c r="G18" s="194"/>
      <c r="H18" s="195"/>
      <c r="I18" s="195"/>
      <c r="J18" s="195"/>
      <c r="K18" s="195"/>
      <c r="L18" s="114"/>
    </row>
    <row r="19" spans="1:12">
      <c r="A19" s="108"/>
      <c r="B19" s="109" t="s">
        <v>204</v>
      </c>
      <c r="C19" s="191"/>
      <c r="D19" s="192"/>
      <c r="E19" s="193"/>
      <c r="F19" s="194"/>
      <c r="G19" s="194"/>
      <c r="H19" s="195"/>
      <c r="I19" s="195"/>
      <c r="J19" s="195"/>
      <c r="K19" s="195"/>
      <c r="L19" s="114"/>
    </row>
    <row r="20" spans="1:12">
      <c r="A20" s="108"/>
      <c r="B20" s="109" t="s">
        <v>205</v>
      </c>
      <c r="C20" s="191"/>
      <c r="D20" s="192"/>
      <c r="E20" s="193"/>
      <c r="F20" s="194"/>
      <c r="G20" s="194"/>
      <c r="H20" s="195"/>
      <c r="I20" s="195"/>
      <c r="J20" s="195"/>
      <c r="K20" s="195"/>
      <c r="L20" s="114"/>
    </row>
    <row r="21" spans="1:12">
      <c r="A21" s="108"/>
      <c r="B21" s="109"/>
      <c r="C21" s="191"/>
      <c r="D21" s="192"/>
      <c r="E21" s="193"/>
      <c r="F21" s="194"/>
      <c r="G21" s="194"/>
      <c r="H21" s="195"/>
      <c r="I21" s="195"/>
      <c r="J21" s="195"/>
      <c r="K21" s="195"/>
      <c r="L21" s="114"/>
    </row>
    <row r="22" spans="1:12">
      <c r="A22" s="108"/>
      <c r="B22" s="109"/>
      <c r="C22" s="206"/>
      <c r="D22" s="195"/>
      <c r="E22" s="207"/>
      <c r="F22" s="194"/>
      <c r="G22" s="194"/>
      <c r="H22" s="195"/>
      <c r="I22" s="195"/>
      <c r="J22" s="195"/>
      <c r="K22" s="195"/>
      <c r="L22" s="198"/>
    </row>
    <row r="23" spans="1:12">
      <c r="A23" s="108"/>
      <c r="B23" s="109"/>
      <c r="C23" s="206"/>
      <c r="D23" s="195"/>
      <c r="E23" s="207"/>
      <c r="F23" s="194"/>
      <c r="G23" s="194"/>
      <c r="H23" s="195"/>
      <c r="I23" s="195"/>
      <c r="J23" s="195"/>
      <c r="K23" s="195"/>
      <c r="L23" s="139"/>
    </row>
    <row r="24" spans="1:12">
      <c r="A24" s="108"/>
      <c r="B24" s="109"/>
      <c r="C24" s="206"/>
      <c r="D24" s="195"/>
      <c r="E24" s="207"/>
      <c r="F24" s="194"/>
      <c r="G24" s="194"/>
      <c r="H24" s="195"/>
      <c r="I24" s="195"/>
      <c r="J24" s="195"/>
      <c r="K24" s="195"/>
      <c r="L24" s="139"/>
    </row>
    <row r="25" spans="1:12">
      <c r="A25" s="108"/>
      <c r="B25" s="109"/>
      <c r="C25" s="206"/>
      <c r="D25" s="195"/>
      <c r="E25" s="207"/>
      <c r="F25" s="194"/>
      <c r="G25" s="194"/>
      <c r="H25" s="195"/>
      <c r="I25" s="195"/>
      <c r="J25" s="195"/>
      <c r="K25" s="195"/>
      <c r="L25" s="139"/>
    </row>
    <row r="26" spans="1:12">
      <c r="A26" s="108"/>
      <c r="B26" s="109"/>
      <c r="C26" s="208"/>
      <c r="D26" s="195"/>
      <c r="E26" s="209"/>
      <c r="F26" s="210"/>
      <c r="G26" s="210"/>
      <c r="H26" s="195"/>
      <c r="I26" s="195"/>
      <c r="J26" s="195"/>
      <c r="K26" s="195"/>
      <c r="L26" s="139"/>
    </row>
    <row r="27" spans="1:12">
      <c r="A27" s="108"/>
      <c r="B27" s="109"/>
      <c r="C27" s="208"/>
      <c r="D27" s="195"/>
      <c r="E27" s="209"/>
      <c r="F27" s="210"/>
      <c r="G27" s="210"/>
      <c r="H27" s="195"/>
      <c r="I27" s="195"/>
      <c r="J27" s="195"/>
      <c r="K27" s="195"/>
      <c r="L27" s="139"/>
    </row>
    <row r="28" spans="1:12">
      <c r="A28" s="108"/>
      <c r="B28" s="128"/>
      <c r="C28" s="211"/>
      <c r="D28" s="212"/>
      <c r="E28" s="207"/>
      <c r="F28" s="213"/>
      <c r="G28" s="213"/>
      <c r="H28" s="203"/>
      <c r="I28" s="203"/>
      <c r="J28" s="203"/>
      <c r="K28" s="203"/>
      <c r="L28" s="139"/>
    </row>
    <row r="29" spans="1:12" ht="15" thickBot="1">
      <c r="A29" s="108"/>
      <c r="B29" s="135"/>
      <c r="C29" s="214"/>
      <c r="D29" s="215"/>
      <c r="E29" s="212"/>
      <c r="F29" s="194"/>
      <c r="G29" s="194"/>
      <c r="H29" s="195"/>
      <c r="I29" s="195"/>
      <c r="J29" s="195"/>
      <c r="K29" s="195"/>
      <c r="L29" s="139"/>
    </row>
    <row r="30" spans="1:12" ht="24">
      <c r="A30" s="216"/>
      <c r="B30" s="217" t="s">
        <v>206</v>
      </c>
      <c r="C30" s="218"/>
      <c r="D30" s="219"/>
      <c r="E30" s="219"/>
      <c r="F30" s="219">
        <v>0</v>
      </c>
      <c r="G30" s="219"/>
      <c r="H30" s="219">
        <v>0</v>
      </c>
      <c r="I30" s="219">
        <v>0</v>
      </c>
      <c r="J30" s="219">
        <v>0</v>
      </c>
      <c r="K30" s="219">
        <v>0</v>
      </c>
      <c r="L30" s="220">
        <v>0</v>
      </c>
    </row>
    <row r="31" spans="1:12">
      <c r="A31" s="108"/>
      <c r="B31" s="135"/>
      <c r="C31" s="214"/>
      <c r="D31" s="214"/>
      <c r="E31" s="208"/>
      <c r="F31" s="206"/>
      <c r="G31" s="206"/>
      <c r="H31" s="221"/>
      <c r="I31" s="221"/>
      <c r="J31" s="221"/>
      <c r="K31" s="221"/>
      <c r="L31" s="142"/>
    </row>
    <row r="32" spans="1:12">
      <c r="A32" s="108"/>
      <c r="B32" s="128"/>
      <c r="C32" s="211"/>
      <c r="D32" s="212"/>
      <c r="E32" s="207"/>
      <c r="F32" s="213"/>
      <c r="G32" s="213"/>
      <c r="H32" s="203"/>
      <c r="I32" s="203"/>
      <c r="J32" s="203"/>
      <c r="K32" s="203"/>
      <c r="L32" s="139"/>
    </row>
    <row r="33" spans="1:12">
      <c r="A33" s="108"/>
      <c r="B33" s="135"/>
      <c r="C33" s="214"/>
      <c r="D33" s="214"/>
      <c r="E33" s="208"/>
      <c r="F33" s="206"/>
      <c r="G33" s="206"/>
      <c r="H33" s="221"/>
      <c r="I33" s="221"/>
      <c r="J33" s="221"/>
      <c r="K33" s="221"/>
      <c r="L33" s="142"/>
    </row>
    <row r="34" spans="1:12">
      <c r="A34" s="108"/>
      <c r="B34" s="135"/>
      <c r="C34" s="214"/>
      <c r="D34" s="214"/>
      <c r="E34" s="208"/>
      <c r="F34" s="206"/>
      <c r="G34" s="206"/>
      <c r="H34" s="221"/>
      <c r="I34" s="221"/>
      <c r="J34" s="221"/>
      <c r="K34" s="221"/>
      <c r="L34" s="142"/>
    </row>
    <row r="35" spans="1:12">
      <c r="A35" s="108"/>
      <c r="B35" s="135"/>
      <c r="C35" s="214"/>
      <c r="D35" s="214"/>
      <c r="E35" s="208"/>
      <c r="F35" s="206"/>
      <c r="G35" s="206"/>
      <c r="H35" s="221"/>
      <c r="I35" s="221"/>
      <c r="J35" s="221"/>
      <c r="K35" s="221"/>
      <c r="L35" s="142"/>
    </row>
    <row r="36" spans="1:12">
      <c r="A36" s="108"/>
      <c r="B36" s="135"/>
      <c r="C36" s="214"/>
      <c r="D36" s="214"/>
      <c r="E36" s="208"/>
      <c r="F36" s="206"/>
      <c r="G36" s="206"/>
      <c r="H36" s="221"/>
      <c r="I36" s="221"/>
      <c r="J36" s="221"/>
      <c r="K36" s="221"/>
      <c r="L36" s="142"/>
    </row>
    <row r="37" spans="1:12">
      <c r="A37" s="108"/>
      <c r="B37" s="128"/>
      <c r="C37" s="211"/>
      <c r="D37" s="212"/>
      <c r="E37" s="207"/>
      <c r="F37" s="213"/>
      <c r="G37" s="213"/>
      <c r="H37" s="203"/>
      <c r="I37" s="203"/>
      <c r="J37" s="203"/>
      <c r="K37" s="203"/>
      <c r="L37" s="139"/>
    </row>
    <row r="38" spans="1:12">
      <c r="A38" s="108"/>
      <c r="B38" s="128"/>
      <c r="C38" s="214"/>
      <c r="D38" s="214"/>
      <c r="E38" s="208"/>
      <c r="F38" s="206"/>
      <c r="G38" s="206"/>
      <c r="H38" s="221"/>
      <c r="I38" s="221"/>
      <c r="J38" s="221"/>
      <c r="K38" s="221"/>
      <c r="L38" s="142"/>
    </row>
    <row r="39" spans="1:12" ht="15" thickBot="1">
      <c r="A39" s="222" t="s">
        <v>171</v>
      </c>
      <c r="B39" s="222"/>
      <c r="C39" s="223"/>
      <c r="D39" s="222"/>
      <c r="E39" s="224"/>
      <c r="F39" s="225"/>
      <c r="G39" s="225"/>
      <c r="H39" s="226"/>
      <c r="I39" s="226"/>
      <c r="J39" s="226"/>
      <c r="K39" s="226"/>
      <c r="L39" s="158"/>
    </row>
    <row r="40" spans="1:12">
      <c r="A40" s="91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</row>
    <row r="41" spans="1:12">
      <c r="A41" s="91"/>
      <c r="B41" s="109"/>
      <c r="C41" s="66"/>
      <c r="D41" s="66"/>
      <c r="E41" s="160"/>
      <c r="F41" s="91"/>
      <c r="G41" s="67"/>
      <c r="H41" s="67"/>
      <c r="I41" s="61"/>
      <c r="J41" s="61"/>
      <c r="K41" s="160"/>
      <c r="L41" s="160"/>
    </row>
  </sheetData>
  <mergeCells count="9">
    <mergeCell ref="B40:L40"/>
    <mergeCell ref="C41:D41"/>
    <mergeCell ref="G41:H41"/>
    <mergeCell ref="A1:L1"/>
    <mergeCell ref="A2:L2"/>
    <mergeCell ref="A3:L3"/>
    <mergeCell ref="A4:L4"/>
    <mergeCell ref="A5:L5"/>
    <mergeCell ref="A6:B6"/>
  </mergeCells>
  <pageMargins left="0.51181102362204722" right="0.51181102362204722" top="0.74803149606299213" bottom="0.74803149606299213" header="0.31496062992125984" footer="0.31496062992125984"/>
  <pageSetup scale="65"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11D7D-455E-4116-BE57-1972AF9A0E3B}">
  <dimension ref="A1:E61"/>
  <sheetViews>
    <sheetView workbookViewId="0">
      <selection sqref="A1:E61"/>
    </sheetView>
  </sheetViews>
  <sheetFormatPr baseColWidth="10" defaultRowHeight="14.4"/>
  <cols>
    <col min="1" max="1" width="1.109375" customWidth="1"/>
    <col min="2" max="2" width="63" customWidth="1"/>
    <col min="3" max="5" width="18.6640625" customWidth="1"/>
  </cols>
  <sheetData>
    <row r="1" spans="1:5">
      <c r="A1" s="227" t="s">
        <v>141</v>
      </c>
      <c r="B1" s="228"/>
      <c r="C1" s="228"/>
      <c r="D1" s="228"/>
      <c r="E1" s="229"/>
    </row>
    <row r="2" spans="1:5">
      <c r="A2" s="230" t="s">
        <v>143</v>
      </c>
      <c r="B2" s="231"/>
      <c r="C2" s="231"/>
      <c r="D2" s="231"/>
      <c r="E2" s="232"/>
    </row>
    <row r="3" spans="1:5">
      <c r="A3" s="230" t="s">
        <v>207</v>
      </c>
      <c r="B3" s="231"/>
      <c r="C3" s="231"/>
      <c r="D3" s="231"/>
      <c r="E3" s="232"/>
    </row>
    <row r="4" spans="1:5" ht="15" thickBot="1">
      <c r="A4" s="233" t="s">
        <v>145</v>
      </c>
      <c r="B4" s="234"/>
      <c r="C4" s="234"/>
      <c r="D4" s="234"/>
      <c r="E4" s="235"/>
    </row>
    <row r="5" spans="1:5" ht="15" thickBot="1">
      <c r="A5" s="236"/>
      <c r="B5" s="236"/>
      <c r="C5" s="236"/>
      <c r="D5" s="236"/>
      <c r="E5" s="236"/>
    </row>
    <row r="6" spans="1:5" ht="15" thickBot="1">
      <c r="A6" s="237" t="s">
        <v>208</v>
      </c>
      <c r="B6" s="238"/>
      <c r="C6" s="239" t="s">
        <v>209</v>
      </c>
      <c r="D6" s="239" t="s">
        <v>210</v>
      </c>
      <c r="E6" s="240" t="s">
        <v>211</v>
      </c>
    </row>
    <row r="7" spans="1:5" ht="15" thickBot="1">
      <c r="A7" s="241"/>
      <c r="B7" s="242" t="s">
        <v>212</v>
      </c>
      <c r="C7" s="243">
        <f>C8+C9+C10</f>
        <v>170734720</v>
      </c>
      <c r="D7" s="243">
        <f>D8+D9+D10</f>
        <v>199948304</v>
      </c>
      <c r="E7" s="243">
        <f>E8+E9+E10</f>
        <v>193358553</v>
      </c>
    </row>
    <row r="8" spans="1:5">
      <c r="A8" s="244" t="s">
        <v>213</v>
      </c>
      <c r="B8" s="245"/>
      <c r="C8" s="246">
        <v>170734720</v>
      </c>
      <c r="D8" s="246">
        <v>197267992</v>
      </c>
      <c r="E8" s="246">
        <v>192326936</v>
      </c>
    </row>
    <row r="9" spans="1:5">
      <c r="A9" s="247" t="s">
        <v>214</v>
      </c>
      <c r="B9" s="248"/>
      <c r="C9" s="249">
        <v>0</v>
      </c>
      <c r="D9" s="249">
        <v>2680197</v>
      </c>
      <c r="E9" s="249">
        <v>1031502</v>
      </c>
    </row>
    <row r="10" spans="1:5" ht="15" thickBot="1">
      <c r="A10" s="247" t="s">
        <v>215</v>
      </c>
      <c r="B10" s="248"/>
      <c r="C10" s="250"/>
      <c r="D10" s="250">
        <v>115</v>
      </c>
      <c r="E10" s="250">
        <v>115</v>
      </c>
    </row>
    <row r="11" spans="1:5" ht="15" thickBot="1">
      <c r="A11" s="251"/>
      <c r="B11" s="242" t="s">
        <v>216</v>
      </c>
      <c r="C11" s="243">
        <f>SUM(C12:C13)</f>
        <v>170734720</v>
      </c>
      <c r="D11" s="243">
        <f>SUM(D12:D13)</f>
        <v>199844621</v>
      </c>
      <c r="E11" s="243">
        <f>SUM(E12:E13)</f>
        <v>185204418</v>
      </c>
    </row>
    <row r="12" spans="1:5">
      <c r="A12" s="252" t="s">
        <v>217</v>
      </c>
      <c r="B12" s="253"/>
      <c r="C12" s="254">
        <v>170734720</v>
      </c>
      <c r="D12" s="254">
        <v>197164424</v>
      </c>
      <c r="E12" s="254">
        <v>184172916</v>
      </c>
    </row>
    <row r="13" spans="1:5" ht="15" thickBot="1">
      <c r="A13" s="255" t="s">
        <v>218</v>
      </c>
      <c r="B13" s="256"/>
      <c r="C13" s="249">
        <v>0</v>
      </c>
      <c r="D13" s="249">
        <v>2680197</v>
      </c>
      <c r="E13" s="249">
        <v>1031502</v>
      </c>
    </row>
    <row r="14" spans="1:5" ht="15" thickBot="1">
      <c r="A14" s="251"/>
      <c r="B14" s="242" t="s">
        <v>219</v>
      </c>
      <c r="C14" s="257">
        <f>+C15+C16</f>
        <v>0</v>
      </c>
      <c r="D14" s="257">
        <f>+D15+D16</f>
        <v>0</v>
      </c>
      <c r="E14" s="257">
        <f>+E15+E16</f>
        <v>0</v>
      </c>
    </row>
    <row r="15" spans="1:5">
      <c r="A15" s="252" t="s">
        <v>220</v>
      </c>
      <c r="B15" s="253"/>
      <c r="C15" s="258">
        <v>0</v>
      </c>
      <c r="D15" s="258">
        <v>0</v>
      </c>
      <c r="E15" s="258">
        <v>0</v>
      </c>
    </row>
    <row r="16" spans="1:5">
      <c r="A16" s="255" t="s">
        <v>221</v>
      </c>
      <c r="B16" s="256"/>
      <c r="C16" s="246">
        <v>0</v>
      </c>
      <c r="D16" s="246">
        <v>0</v>
      </c>
      <c r="E16" s="246">
        <v>0</v>
      </c>
    </row>
    <row r="17" spans="1:5" ht="15" thickBot="1">
      <c r="A17" s="259"/>
      <c r="B17" s="260"/>
      <c r="C17" s="250"/>
      <c r="D17" s="250"/>
      <c r="E17" s="250"/>
    </row>
    <row r="18" spans="1:5" ht="15" thickBot="1">
      <c r="A18" s="241"/>
      <c r="B18" s="242" t="s">
        <v>222</v>
      </c>
      <c r="C18" s="257">
        <f>+C7-C11+C14</f>
        <v>0</v>
      </c>
      <c r="D18" s="257">
        <f>+D7-D11+D14</f>
        <v>103683</v>
      </c>
      <c r="E18" s="257">
        <f>+E7-E11+E14</f>
        <v>8154135</v>
      </c>
    </row>
    <row r="19" spans="1:5" ht="15" thickBot="1">
      <c r="A19" s="241"/>
      <c r="B19" s="242" t="s">
        <v>223</v>
      </c>
      <c r="C19" s="257">
        <f>C18-C10</f>
        <v>0</v>
      </c>
      <c r="D19" s="257">
        <f>D18-D10</f>
        <v>103568</v>
      </c>
      <c r="E19" s="257">
        <f>E18-E10</f>
        <v>8154020</v>
      </c>
    </row>
    <row r="20" spans="1:5" ht="21" thickBot="1">
      <c r="A20" s="241"/>
      <c r="B20" s="242" t="s">
        <v>224</v>
      </c>
      <c r="C20" s="257">
        <f>C19-C14</f>
        <v>0</v>
      </c>
      <c r="D20" s="257">
        <f>D19-D14</f>
        <v>103568</v>
      </c>
      <c r="E20" s="257">
        <f>E19-E14</f>
        <v>8154020</v>
      </c>
    </row>
    <row r="21" spans="1:5" ht="15" thickBot="1">
      <c r="A21" s="236"/>
      <c r="B21" s="236"/>
      <c r="C21" s="261"/>
      <c r="D21" s="261"/>
      <c r="E21" s="261"/>
    </row>
    <row r="22" spans="1:5" ht="15" thickBot="1">
      <c r="A22" s="262" t="s">
        <v>225</v>
      </c>
      <c r="B22" s="263"/>
      <c r="C22" s="239" t="s">
        <v>226</v>
      </c>
      <c r="D22" s="239" t="s">
        <v>210</v>
      </c>
      <c r="E22" s="240" t="s">
        <v>227</v>
      </c>
    </row>
    <row r="23" spans="1:5">
      <c r="A23" s="264" t="s">
        <v>228</v>
      </c>
      <c r="B23" s="265"/>
      <c r="C23" s="246">
        <f>+C24+C25</f>
        <v>0</v>
      </c>
      <c r="D23" s="246">
        <f>+D24+D25</f>
        <v>0</v>
      </c>
      <c r="E23" s="246">
        <f>+E24+E25</f>
        <v>0</v>
      </c>
    </row>
    <row r="24" spans="1:5">
      <c r="A24" s="266"/>
      <c r="B24" s="267" t="s">
        <v>229</v>
      </c>
      <c r="C24" s="250">
        <v>0</v>
      </c>
      <c r="D24" s="250">
        <v>0</v>
      </c>
      <c r="E24" s="250">
        <v>0</v>
      </c>
    </row>
    <row r="25" spans="1:5" ht="15" thickBot="1">
      <c r="A25" s="268"/>
      <c r="B25" s="267" t="s">
        <v>230</v>
      </c>
      <c r="C25" s="269">
        <v>0</v>
      </c>
      <c r="D25" s="269">
        <v>0</v>
      </c>
      <c r="E25" s="269">
        <v>0</v>
      </c>
    </row>
    <row r="26" spans="1:5" ht="15" thickBot="1">
      <c r="A26" s="251"/>
      <c r="B26" s="242" t="s">
        <v>231</v>
      </c>
      <c r="C26" s="257">
        <f>C20+C23</f>
        <v>0</v>
      </c>
      <c r="D26" s="257">
        <f>D20+D23</f>
        <v>103568</v>
      </c>
      <c r="E26" s="257">
        <f>E20+E23</f>
        <v>8154020</v>
      </c>
    </row>
    <row r="27" spans="1:5" ht="15" thickBot="1">
      <c r="A27" s="236"/>
      <c r="B27" s="236"/>
      <c r="C27" s="261"/>
      <c r="D27" s="261"/>
      <c r="E27" s="261"/>
    </row>
    <row r="28" spans="1:5" ht="15" thickBot="1">
      <c r="A28" s="237" t="s">
        <v>225</v>
      </c>
      <c r="B28" s="238"/>
      <c r="C28" s="239" t="s">
        <v>232</v>
      </c>
      <c r="D28" s="239" t="s">
        <v>210</v>
      </c>
      <c r="E28" s="240" t="s">
        <v>211</v>
      </c>
    </row>
    <row r="29" spans="1:5">
      <c r="A29" s="264" t="s">
        <v>233</v>
      </c>
      <c r="B29" s="265"/>
      <c r="C29" s="246">
        <f>C30+C31</f>
        <v>0</v>
      </c>
      <c r="D29" s="246">
        <f>D30+D31</f>
        <v>0</v>
      </c>
      <c r="E29" s="246">
        <f>E30+E31</f>
        <v>0</v>
      </c>
    </row>
    <row r="30" spans="1:5">
      <c r="A30" s="266"/>
      <c r="B30" s="270" t="s">
        <v>234</v>
      </c>
      <c r="C30" s="271">
        <v>0</v>
      </c>
      <c r="D30" s="271">
        <v>0</v>
      </c>
      <c r="E30" s="250">
        <v>0</v>
      </c>
    </row>
    <row r="31" spans="1:5">
      <c r="A31" s="268"/>
      <c r="B31" s="270" t="s">
        <v>235</v>
      </c>
      <c r="C31" s="246">
        <v>0</v>
      </c>
      <c r="D31" s="246">
        <v>0</v>
      </c>
      <c r="E31" s="250">
        <v>0</v>
      </c>
    </row>
    <row r="32" spans="1:5">
      <c r="A32" s="272" t="s">
        <v>236</v>
      </c>
      <c r="B32" s="273"/>
      <c r="C32" s="246">
        <f>C33+C34</f>
        <v>0</v>
      </c>
      <c r="D32" s="249">
        <f>D33+D34</f>
        <v>0</v>
      </c>
      <c r="E32" s="249"/>
    </row>
    <row r="33" spans="1:5">
      <c r="A33" s="266"/>
      <c r="B33" s="267" t="s">
        <v>237</v>
      </c>
      <c r="C33" s="274"/>
      <c r="D33" s="274"/>
      <c r="E33" s="250"/>
    </row>
    <row r="34" spans="1:5" ht="15" thickBot="1">
      <c r="A34" s="268"/>
      <c r="B34" s="267" t="s">
        <v>238</v>
      </c>
      <c r="C34" s="250">
        <v>0</v>
      </c>
      <c r="D34" s="250">
        <v>0</v>
      </c>
      <c r="E34" s="250">
        <v>0</v>
      </c>
    </row>
    <row r="35" spans="1:5" ht="15" thickBot="1">
      <c r="A35" s="251"/>
      <c r="B35" s="242" t="s">
        <v>239</v>
      </c>
      <c r="C35" s="243">
        <f>+C29-C32</f>
        <v>0</v>
      </c>
      <c r="D35" s="243">
        <f>+D29-D32</f>
        <v>0</v>
      </c>
      <c r="E35" s="243">
        <f>+E29-E32</f>
        <v>0</v>
      </c>
    </row>
    <row r="36" spans="1:5" ht="15" thickBot="1">
      <c r="A36" s="236"/>
      <c r="B36" s="236"/>
      <c r="C36" s="261"/>
      <c r="D36" s="261"/>
      <c r="E36" s="261"/>
    </row>
    <row r="37" spans="1:5">
      <c r="A37" s="227" t="s">
        <v>141</v>
      </c>
      <c r="B37" s="228"/>
      <c r="C37" s="228"/>
      <c r="D37" s="228"/>
      <c r="E37" s="229"/>
    </row>
    <row r="38" spans="1:5">
      <c r="A38" s="230" t="s">
        <v>143</v>
      </c>
      <c r="B38" s="231"/>
      <c r="C38" s="231"/>
      <c r="D38" s="231"/>
      <c r="E38" s="232"/>
    </row>
    <row r="39" spans="1:5">
      <c r="A39" s="230" t="s">
        <v>207</v>
      </c>
      <c r="B39" s="231"/>
      <c r="C39" s="231"/>
      <c r="D39" s="231"/>
      <c r="E39" s="232"/>
    </row>
    <row r="40" spans="1:5" ht="15" thickBot="1">
      <c r="A40" s="233" t="s">
        <v>145</v>
      </c>
      <c r="B40" s="234"/>
      <c r="C40" s="234"/>
      <c r="D40" s="234"/>
      <c r="E40" s="235"/>
    </row>
    <row r="41" spans="1:5" ht="15" thickBot="1">
      <c r="A41" s="236"/>
      <c r="B41" s="236"/>
      <c r="C41" s="236"/>
      <c r="D41" s="236"/>
      <c r="E41" s="236"/>
    </row>
    <row r="42" spans="1:5" ht="15" thickBot="1">
      <c r="A42" s="237" t="s">
        <v>225</v>
      </c>
      <c r="B42" s="238"/>
      <c r="C42" s="239" t="s">
        <v>232</v>
      </c>
      <c r="D42" s="239" t="s">
        <v>210</v>
      </c>
      <c r="E42" s="240" t="s">
        <v>211</v>
      </c>
    </row>
    <row r="43" spans="1:5">
      <c r="A43" s="244" t="s">
        <v>213</v>
      </c>
      <c r="B43" s="245"/>
      <c r="C43" s="246">
        <f>+C8</f>
        <v>170734720</v>
      </c>
      <c r="D43" s="246">
        <f>+D8</f>
        <v>197267992</v>
      </c>
      <c r="E43" s="246">
        <f>+E8</f>
        <v>192326936</v>
      </c>
    </row>
    <row r="44" spans="1:5">
      <c r="A44" s="247" t="s">
        <v>240</v>
      </c>
      <c r="B44" s="248"/>
      <c r="C44" s="249">
        <f>C45-C46</f>
        <v>0</v>
      </c>
      <c r="D44" s="249">
        <f>D45-D46</f>
        <v>0</v>
      </c>
      <c r="E44" s="249">
        <f>E45-E46</f>
        <v>0</v>
      </c>
    </row>
    <row r="45" spans="1:5">
      <c r="A45" s="266"/>
      <c r="B45" s="270" t="s">
        <v>234</v>
      </c>
      <c r="C45" s="271">
        <f>+C30</f>
        <v>0</v>
      </c>
      <c r="D45" s="271">
        <f>+D30</f>
        <v>0</v>
      </c>
      <c r="E45" s="271">
        <f>+E30</f>
        <v>0</v>
      </c>
    </row>
    <row r="46" spans="1:5" ht="15" thickBot="1">
      <c r="A46" s="266"/>
      <c r="B46" s="270" t="s">
        <v>237</v>
      </c>
      <c r="C46" s="246">
        <f>+C33</f>
        <v>0</v>
      </c>
      <c r="D46" s="246">
        <f>+D33</f>
        <v>0</v>
      </c>
      <c r="E46" s="246">
        <f>+E33</f>
        <v>0</v>
      </c>
    </row>
    <row r="47" spans="1:5" ht="15" thickBot="1">
      <c r="A47" s="251"/>
      <c r="B47" s="242" t="s">
        <v>241</v>
      </c>
      <c r="C47" s="269">
        <f>+C12</f>
        <v>170734720</v>
      </c>
      <c r="D47" s="257">
        <f>+D12</f>
        <v>197164424</v>
      </c>
      <c r="E47" s="257">
        <f>+E12</f>
        <v>184172916</v>
      </c>
    </row>
    <row r="48" spans="1:5" ht="15" thickBot="1">
      <c r="A48" s="251"/>
      <c r="B48" s="242" t="s">
        <v>242</v>
      </c>
      <c r="C48" s="275">
        <v>0</v>
      </c>
      <c r="D48" s="257">
        <v>0</v>
      </c>
      <c r="E48" s="257">
        <v>0</v>
      </c>
    </row>
    <row r="49" spans="1:5" ht="15" thickBot="1">
      <c r="A49" s="241"/>
      <c r="B49" s="242" t="s">
        <v>243</v>
      </c>
      <c r="C49" s="249">
        <f>C43+C44-C12+C48</f>
        <v>0</v>
      </c>
      <c r="D49" s="249">
        <f>D43+D44-D12+D48</f>
        <v>103568</v>
      </c>
      <c r="E49" s="249">
        <f>E43+E44-E12+E48</f>
        <v>8154020</v>
      </c>
    </row>
    <row r="50" spans="1:5" ht="21" thickBot="1">
      <c r="A50" s="241"/>
      <c r="B50" s="242" t="s">
        <v>244</v>
      </c>
      <c r="C50" s="249">
        <f>C49-C44</f>
        <v>0</v>
      </c>
      <c r="D50" s="249">
        <f>D49-D44</f>
        <v>103568</v>
      </c>
      <c r="E50" s="249">
        <f>E49-E44</f>
        <v>8154020</v>
      </c>
    </row>
    <row r="51" spans="1:5" ht="15" thickBot="1">
      <c r="A51" s="236"/>
      <c r="B51" s="236"/>
      <c r="C51" s="261"/>
      <c r="D51" s="261"/>
      <c r="E51" s="261"/>
    </row>
    <row r="52" spans="1:5" ht="15" thickBot="1">
      <c r="A52" s="262" t="s">
        <v>225</v>
      </c>
      <c r="B52" s="263"/>
      <c r="C52" s="239" t="s">
        <v>232</v>
      </c>
      <c r="D52" s="239" t="s">
        <v>210</v>
      </c>
      <c r="E52" s="240" t="s">
        <v>211</v>
      </c>
    </row>
    <row r="53" spans="1:5" ht="15" thickBot="1">
      <c r="A53" s="244" t="s">
        <v>245</v>
      </c>
      <c r="B53" s="245"/>
      <c r="C53" s="246">
        <f>+C9</f>
        <v>0</v>
      </c>
      <c r="D53" s="246">
        <f>+D9</f>
        <v>2680197</v>
      </c>
      <c r="E53" s="246">
        <f>+E9</f>
        <v>1031502</v>
      </c>
    </row>
    <row r="54" spans="1:5" ht="15" thickBot="1">
      <c r="A54" s="247" t="s">
        <v>246</v>
      </c>
      <c r="B54" s="248"/>
      <c r="C54" s="257">
        <f>C55-C56</f>
        <v>0</v>
      </c>
      <c r="D54" s="257">
        <f>D55-D56</f>
        <v>0</v>
      </c>
      <c r="E54" s="257">
        <f>E55-E56</f>
        <v>0</v>
      </c>
    </row>
    <row r="55" spans="1:5">
      <c r="A55" s="266"/>
      <c r="B55" s="267" t="s">
        <v>235</v>
      </c>
      <c r="C55" s="276">
        <f>C31</f>
        <v>0</v>
      </c>
      <c r="D55" s="276">
        <f>D31</f>
        <v>0</v>
      </c>
      <c r="E55" s="276">
        <f>E31</f>
        <v>0</v>
      </c>
    </row>
    <row r="56" spans="1:5" ht="15" thickBot="1">
      <c r="A56" s="266"/>
      <c r="B56" s="267" t="s">
        <v>247</v>
      </c>
      <c r="C56" s="250">
        <f>C34</f>
        <v>0</v>
      </c>
      <c r="D56" s="250">
        <f>D34</f>
        <v>0</v>
      </c>
      <c r="E56" s="250">
        <f>E34</f>
        <v>0</v>
      </c>
    </row>
    <row r="57" spans="1:5" ht="15" thickBot="1">
      <c r="A57" s="251"/>
      <c r="B57" s="242" t="s">
        <v>248</v>
      </c>
      <c r="C57" s="257">
        <f>C13</f>
        <v>0</v>
      </c>
      <c r="D57" s="257">
        <f>D13</f>
        <v>2680197</v>
      </c>
      <c r="E57" s="257">
        <f>E13</f>
        <v>1031502</v>
      </c>
    </row>
    <row r="58" spans="1:5" ht="15" thickBot="1">
      <c r="A58" s="251"/>
      <c r="B58" s="242" t="s">
        <v>249</v>
      </c>
      <c r="C58" s="277">
        <v>0</v>
      </c>
      <c r="D58" s="257">
        <v>0</v>
      </c>
      <c r="E58" s="257">
        <v>0</v>
      </c>
    </row>
    <row r="59" spans="1:5" ht="15" thickBot="1">
      <c r="A59" s="241"/>
      <c r="B59" s="242" t="s">
        <v>250</v>
      </c>
      <c r="C59" s="257">
        <f>C53+C54-C57+C58</f>
        <v>0</v>
      </c>
      <c r="D59" s="257">
        <f>D53+D54-D57+D58</f>
        <v>0</v>
      </c>
      <c r="E59" s="257">
        <f>E53+E54-E57+E58</f>
        <v>0</v>
      </c>
    </row>
    <row r="60" spans="1:5" ht="21" thickBot="1">
      <c r="A60" s="241"/>
      <c r="B60" s="242" t="s">
        <v>251</v>
      </c>
      <c r="C60" s="257">
        <f>C59-C54</f>
        <v>0</v>
      </c>
      <c r="D60" s="257">
        <f>D59-D54</f>
        <v>0</v>
      </c>
      <c r="E60" s="257">
        <f>E59-E54</f>
        <v>0</v>
      </c>
    </row>
    <row r="61" spans="1:5">
      <c r="A61" s="236"/>
      <c r="B61" s="278"/>
      <c r="C61" s="278"/>
      <c r="D61" s="278"/>
      <c r="E61" s="278"/>
    </row>
  </sheetData>
  <mergeCells count="28">
    <mergeCell ref="A52:B52"/>
    <mergeCell ref="A53:B53"/>
    <mergeCell ref="A54:B54"/>
    <mergeCell ref="B61:E61"/>
    <mergeCell ref="A38:E38"/>
    <mergeCell ref="A39:E39"/>
    <mergeCell ref="A40:E40"/>
    <mergeCell ref="A42:B42"/>
    <mergeCell ref="A43:B43"/>
    <mergeCell ref="A44:B44"/>
    <mergeCell ref="A22:B22"/>
    <mergeCell ref="A23:B23"/>
    <mergeCell ref="A28:B28"/>
    <mergeCell ref="A29:B29"/>
    <mergeCell ref="A32:B32"/>
    <mergeCell ref="A37:E37"/>
    <mergeCell ref="A9:B9"/>
    <mergeCell ref="A10:B10"/>
    <mergeCell ref="A12:B12"/>
    <mergeCell ref="A13:B13"/>
    <mergeCell ref="A15:B15"/>
    <mergeCell ref="A16:B16"/>
    <mergeCell ref="A1:E1"/>
    <mergeCell ref="A2:E2"/>
    <mergeCell ref="A3:E3"/>
    <mergeCell ref="A4:E4"/>
    <mergeCell ref="A6:B6"/>
    <mergeCell ref="A8:B8"/>
  </mergeCells>
  <pageMargins left="0.70866141732283472" right="0.70866141732283472" top="0.55118110236220474" bottom="0.55118110236220474" header="0.31496062992125984" footer="0.31496062992125984"/>
  <pageSetup orientation="landscape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31A31-8CFA-4000-AFAB-C3442E76CC30}">
  <dimension ref="A1:I44"/>
  <sheetViews>
    <sheetView workbookViewId="0">
      <selection sqref="A1:I44"/>
    </sheetView>
  </sheetViews>
  <sheetFormatPr baseColWidth="10" defaultRowHeight="14.4"/>
  <cols>
    <col min="1" max="1" width="3.6640625" customWidth="1"/>
    <col min="2" max="2" width="30.6640625" customWidth="1"/>
    <col min="3" max="3" width="27.44140625" customWidth="1"/>
    <col min="4" max="9" width="15.6640625" customWidth="1"/>
  </cols>
  <sheetData>
    <row r="1" spans="1:9">
      <c r="A1" s="279" t="s">
        <v>141</v>
      </c>
      <c r="B1" s="280"/>
      <c r="C1" s="280"/>
      <c r="D1" s="280"/>
      <c r="E1" s="280"/>
      <c r="F1" s="280"/>
      <c r="G1" s="280"/>
      <c r="H1" s="280"/>
      <c r="I1" s="281"/>
    </row>
    <row r="2" spans="1:9">
      <c r="A2" s="282" t="s">
        <v>143</v>
      </c>
      <c r="B2" s="231"/>
      <c r="C2" s="231"/>
      <c r="D2" s="231"/>
      <c r="E2" s="231"/>
      <c r="F2" s="231"/>
      <c r="G2" s="231"/>
      <c r="H2" s="231"/>
      <c r="I2" s="283"/>
    </row>
    <row r="3" spans="1:9">
      <c r="A3" s="282" t="s">
        <v>252</v>
      </c>
      <c r="B3" s="231"/>
      <c r="C3" s="231"/>
      <c r="D3" s="231"/>
      <c r="E3" s="231"/>
      <c r="F3" s="231"/>
      <c r="G3" s="231"/>
      <c r="H3" s="231"/>
      <c r="I3" s="283"/>
    </row>
    <row r="4" spans="1:9" ht="15" thickBot="1">
      <c r="A4" s="284" t="s">
        <v>145</v>
      </c>
      <c r="B4" s="285"/>
      <c r="C4" s="285"/>
      <c r="D4" s="285"/>
      <c r="E4" s="285"/>
      <c r="F4" s="285"/>
      <c r="G4" s="285"/>
      <c r="H4" s="285"/>
      <c r="I4" s="286"/>
    </row>
    <row r="5" spans="1:9">
      <c r="A5" s="287"/>
      <c r="B5" s="287"/>
      <c r="C5" s="287"/>
      <c r="D5" s="236"/>
      <c r="E5" s="288"/>
      <c r="F5" s="288"/>
      <c r="G5" s="288"/>
      <c r="H5" s="288"/>
      <c r="I5" s="288"/>
    </row>
    <row r="6" spans="1:9">
      <c r="A6" s="289" t="s">
        <v>208</v>
      </c>
      <c r="B6" s="289"/>
      <c r="C6" s="289"/>
      <c r="D6" s="289" t="s">
        <v>253</v>
      </c>
      <c r="E6" s="289"/>
      <c r="F6" s="289"/>
      <c r="G6" s="289"/>
      <c r="H6" s="289"/>
      <c r="I6" s="290" t="s">
        <v>254</v>
      </c>
    </row>
    <row r="7" spans="1:9" ht="21.6">
      <c r="A7" s="289"/>
      <c r="B7" s="289"/>
      <c r="C7" s="289"/>
      <c r="D7" s="291" t="s">
        <v>255</v>
      </c>
      <c r="E7" s="292" t="s">
        <v>256</v>
      </c>
      <c r="F7" s="291" t="s">
        <v>257</v>
      </c>
      <c r="G7" s="291" t="s">
        <v>210</v>
      </c>
      <c r="H7" s="291" t="s">
        <v>258</v>
      </c>
      <c r="I7" s="290"/>
    </row>
    <row r="8" spans="1:9">
      <c r="A8" s="289"/>
      <c r="B8" s="289"/>
      <c r="C8" s="289"/>
      <c r="D8" s="291" t="s">
        <v>259</v>
      </c>
      <c r="E8" s="291" t="s">
        <v>260</v>
      </c>
      <c r="F8" s="291" t="s">
        <v>261</v>
      </c>
      <c r="G8" s="291" t="s">
        <v>262</v>
      </c>
      <c r="H8" s="291" t="s">
        <v>263</v>
      </c>
      <c r="I8" s="291" t="s">
        <v>264</v>
      </c>
    </row>
    <row r="9" spans="1:9">
      <c r="A9" s="293" t="s">
        <v>265</v>
      </c>
      <c r="B9" s="294"/>
      <c r="C9" s="295"/>
      <c r="D9" s="296"/>
      <c r="E9" s="297"/>
      <c r="F9" s="297"/>
      <c r="G9" s="297"/>
      <c r="H9" s="297"/>
      <c r="I9" s="297"/>
    </row>
    <row r="10" spans="1:9">
      <c r="A10" s="298" t="s">
        <v>266</v>
      </c>
      <c r="B10" s="299"/>
      <c r="C10" s="300"/>
      <c r="D10" s="301">
        <v>0</v>
      </c>
      <c r="E10" s="301">
        <v>0</v>
      </c>
      <c r="F10" s="301">
        <v>0</v>
      </c>
      <c r="G10" s="301">
        <v>0</v>
      </c>
      <c r="H10" s="301">
        <v>0</v>
      </c>
      <c r="I10" s="301">
        <v>0</v>
      </c>
    </row>
    <row r="11" spans="1:9">
      <c r="A11" s="298" t="s">
        <v>267</v>
      </c>
      <c r="B11" s="299"/>
      <c r="C11" s="300"/>
      <c r="D11" s="301">
        <v>0</v>
      </c>
      <c r="E11" s="301">
        <v>0</v>
      </c>
      <c r="F11" s="301">
        <v>0</v>
      </c>
      <c r="G11" s="301">
        <v>0</v>
      </c>
      <c r="H11" s="301">
        <v>0</v>
      </c>
      <c r="I11" s="301">
        <v>0</v>
      </c>
    </row>
    <row r="12" spans="1:9">
      <c r="A12" s="298" t="s">
        <v>268</v>
      </c>
      <c r="B12" s="299"/>
      <c r="C12" s="300"/>
      <c r="D12" s="301">
        <v>0</v>
      </c>
      <c r="E12" s="301">
        <v>0</v>
      </c>
      <c r="F12" s="301">
        <v>0</v>
      </c>
      <c r="G12" s="301">
        <v>0</v>
      </c>
      <c r="H12" s="301">
        <v>0</v>
      </c>
      <c r="I12" s="301">
        <v>0</v>
      </c>
    </row>
    <row r="13" spans="1:9">
      <c r="A13" s="298" t="s">
        <v>269</v>
      </c>
      <c r="B13" s="299"/>
      <c r="C13" s="300"/>
      <c r="D13" s="301">
        <v>0</v>
      </c>
      <c r="E13" s="301">
        <v>0</v>
      </c>
      <c r="F13" s="301">
        <v>0</v>
      </c>
      <c r="G13" s="301">
        <v>0</v>
      </c>
      <c r="H13" s="301">
        <v>0</v>
      </c>
      <c r="I13" s="301">
        <v>0</v>
      </c>
    </row>
    <row r="14" spans="1:9">
      <c r="A14" s="298" t="s">
        <v>270</v>
      </c>
      <c r="B14" s="299"/>
      <c r="C14" s="300"/>
      <c r="D14" s="301">
        <v>0</v>
      </c>
      <c r="E14" s="301">
        <v>0</v>
      </c>
      <c r="F14" s="301">
        <v>0</v>
      </c>
      <c r="G14" s="301">
        <v>0</v>
      </c>
      <c r="H14" s="301">
        <v>0</v>
      </c>
      <c r="I14" s="301">
        <v>0</v>
      </c>
    </row>
    <row r="15" spans="1:9">
      <c r="A15" s="298" t="s">
        <v>271</v>
      </c>
      <c r="B15" s="299"/>
      <c r="C15" s="300"/>
      <c r="D15" s="301">
        <v>0</v>
      </c>
      <c r="E15" s="301">
        <v>0</v>
      </c>
      <c r="F15" s="301">
        <v>0</v>
      </c>
      <c r="G15" s="301">
        <v>0</v>
      </c>
      <c r="H15" s="301">
        <v>0</v>
      </c>
      <c r="I15" s="301">
        <v>0</v>
      </c>
    </row>
    <row r="16" spans="1:9">
      <c r="A16" s="302" t="s">
        <v>272</v>
      </c>
      <c r="B16" s="303"/>
      <c r="C16" s="304"/>
      <c r="D16" s="301">
        <v>24875709</v>
      </c>
      <c r="E16" s="301">
        <v>3530949</v>
      </c>
      <c r="F16" s="301">
        <f>D16+E16</f>
        <v>28406658</v>
      </c>
      <c r="G16" s="301">
        <v>28406658</v>
      </c>
      <c r="H16" s="301">
        <v>28229358</v>
      </c>
      <c r="I16" s="301">
        <f>H16-D16</f>
        <v>3353649</v>
      </c>
    </row>
    <row r="17" spans="1:9">
      <c r="A17" s="298" t="s">
        <v>273</v>
      </c>
      <c r="B17" s="299"/>
      <c r="C17" s="300"/>
      <c r="D17" s="301">
        <f>D18+D19+D20+D21+D22+D23+D24+D25+D26+D27+D28</f>
        <v>0</v>
      </c>
      <c r="E17" s="301">
        <f t="shared" ref="E17:I17" si="0">E18+E19+E20+E21+E22+E23+E24+E25+E26+E27+E28</f>
        <v>0</v>
      </c>
      <c r="F17" s="301">
        <f t="shared" si="0"/>
        <v>0</v>
      </c>
      <c r="G17" s="301">
        <f t="shared" si="0"/>
        <v>0</v>
      </c>
      <c r="H17" s="301">
        <f t="shared" si="0"/>
        <v>0</v>
      </c>
      <c r="I17" s="301">
        <f t="shared" si="0"/>
        <v>0</v>
      </c>
    </row>
    <row r="18" spans="1:9">
      <c r="A18" s="305"/>
      <c r="B18" s="306" t="s">
        <v>274</v>
      </c>
      <c r="C18" s="307"/>
      <c r="D18" s="308">
        <v>0</v>
      </c>
      <c r="E18" s="308">
        <v>0</v>
      </c>
      <c r="F18" s="308">
        <v>0</v>
      </c>
      <c r="G18" s="308">
        <v>0</v>
      </c>
      <c r="H18" s="308">
        <v>0</v>
      </c>
      <c r="I18" s="308">
        <v>0</v>
      </c>
    </row>
    <row r="19" spans="1:9">
      <c r="A19" s="305"/>
      <c r="B19" s="306" t="s">
        <v>275</v>
      </c>
      <c r="C19" s="307"/>
      <c r="D19" s="308">
        <v>0</v>
      </c>
      <c r="E19" s="308">
        <v>0</v>
      </c>
      <c r="F19" s="308">
        <v>0</v>
      </c>
      <c r="G19" s="308">
        <v>0</v>
      </c>
      <c r="H19" s="308">
        <v>0</v>
      </c>
      <c r="I19" s="308">
        <v>0</v>
      </c>
    </row>
    <row r="20" spans="1:9">
      <c r="A20" s="305"/>
      <c r="B20" s="306" t="s">
        <v>276</v>
      </c>
      <c r="C20" s="307"/>
      <c r="D20" s="308">
        <v>0</v>
      </c>
      <c r="E20" s="308">
        <v>0</v>
      </c>
      <c r="F20" s="308">
        <v>0</v>
      </c>
      <c r="G20" s="308">
        <v>0</v>
      </c>
      <c r="H20" s="308">
        <v>0</v>
      </c>
      <c r="I20" s="308">
        <v>0</v>
      </c>
    </row>
    <row r="21" spans="1:9">
      <c r="A21" s="305"/>
      <c r="B21" s="306" t="s">
        <v>277</v>
      </c>
      <c r="C21" s="307"/>
      <c r="D21" s="308">
        <v>0</v>
      </c>
      <c r="E21" s="308">
        <v>0</v>
      </c>
      <c r="F21" s="308">
        <v>0</v>
      </c>
      <c r="G21" s="308">
        <v>0</v>
      </c>
      <c r="H21" s="308">
        <v>0</v>
      </c>
      <c r="I21" s="308">
        <v>0</v>
      </c>
    </row>
    <row r="22" spans="1:9">
      <c r="A22" s="305"/>
      <c r="B22" s="306" t="s">
        <v>278</v>
      </c>
      <c r="C22" s="307"/>
      <c r="D22" s="308">
        <v>0</v>
      </c>
      <c r="E22" s="308">
        <v>0</v>
      </c>
      <c r="F22" s="308">
        <v>0</v>
      </c>
      <c r="G22" s="308">
        <v>0</v>
      </c>
      <c r="H22" s="308">
        <v>0</v>
      </c>
      <c r="I22" s="308">
        <v>0</v>
      </c>
    </row>
    <row r="23" spans="1:9">
      <c r="A23" s="305"/>
      <c r="B23" s="306" t="s">
        <v>279</v>
      </c>
      <c r="C23" s="307"/>
      <c r="D23" s="308">
        <v>0</v>
      </c>
      <c r="E23" s="308">
        <v>0</v>
      </c>
      <c r="F23" s="308">
        <v>0</v>
      </c>
      <c r="G23" s="308">
        <v>0</v>
      </c>
      <c r="H23" s="308">
        <v>0</v>
      </c>
      <c r="I23" s="308">
        <v>0</v>
      </c>
    </row>
    <row r="24" spans="1:9">
      <c r="A24" s="305"/>
      <c r="B24" s="306" t="s">
        <v>280</v>
      </c>
      <c r="C24" s="307"/>
      <c r="D24" s="308">
        <v>0</v>
      </c>
      <c r="E24" s="308">
        <v>0</v>
      </c>
      <c r="F24" s="308">
        <v>0</v>
      </c>
      <c r="G24" s="308">
        <v>0</v>
      </c>
      <c r="H24" s="308">
        <v>0</v>
      </c>
      <c r="I24" s="308">
        <v>0</v>
      </c>
    </row>
    <row r="25" spans="1:9">
      <c r="A25" s="305"/>
      <c r="B25" s="306" t="s">
        <v>281</v>
      </c>
      <c r="C25" s="307"/>
      <c r="D25" s="308">
        <v>0</v>
      </c>
      <c r="E25" s="308">
        <v>0</v>
      </c>
      <c r="F25" s="308">
        <v>0</v>
      </c>
      <c r="G25" s="308">
        <v>0</v>
      </c>
      <c r="H25" s="308">
        <v>0</v>
      </c>
      <c r="I25" s="308">
        <v>0</v>
      </c>
    </row>
    <row r="26" spans="1:9">
      <c r="A26" s="305"/>
      <c r="B26" s="306" t="s">
        <v>282</v>
      </c>
      <c r="C26" s="307"/>
      <c r="D26" s="308">
        <v>0</v>
      </c>
      <c r="E26" s="308">
        <v>0</v>
      </c>
      <c r="F26" s="308">
        <v>0</v>
      </c>
      <c r="G26" s="308">
        <v>0</v>
      </c>
      <c r="H26" s="308">
        <v>0</v>
      </c>
      <c r="I26" s="308">
        <v>0</v>
      </c>
    </row>
    <row r="27" spans="1:9">
      <c r="A27" s="305"/>
      <c r="B27" s="306" t="s">
        <v>283</v>
      </c>
      <c r="C27" s="307"/>
      <c r="D27" s="308">
        <v>0</v>
      </c>
      <c r="E27" s="308">
        <v>0</v>
      </c>
      <c r="F27" s="308">
        <v>0</v>
      </c>
      <c r="G27" s="308">
        <v>0</v>
      </c>
      <c r="H27" s="308">
        <v>0</v>
      </c>
      <c r="I27" s="308">
        <v>0</v>
      </c>
    </row>
    <row r="28" spans="1:9">
      <c r="A28" s="305"/>
      <c r="B28" s="306" t="s">
        <v>284</v>
      </c>
      <c r="C28" s="307"/>
      <c r="D28" s="308">
        <v>0</v>
      </c>
      <c r="E28" s="308">
        <v>0</v>
      </c>
      <c r="F28" s="308">
        <v>0</v>
      </c>
      <c r="G28" s="308">
        <v>0</v>
      </c>
      <c r="H28" s="308">
        <v>0</v>
      </c>
      <c r="I28" s="308">
        <v>0</v>
      </c>
    </row>
    <row r="29" spans="1:9">
      <c r="A29" s="298" t="s">
        <v>285</v>
      </c>
      <c r="B29" s="299"/>
      <c r="C29" s="300"/>
      <c r="D29" s="301">
        <f>D30+D31+D32+D33+D34</f>
        <v>0</v>
      </c>
      <c r="E29" s="301">
        <f t="shared" ref="E29:I29" si="1">E30+E31+E32+E33+E34</f>
        <v>0</v>
      </c>
      <c r="F29" s="301">
        <f t="shared" si="1"/>
        <v>0</v>
      </c>
      <c r="G29" s="301">
        <f t="shared" si="1"/>
        <v>0</v>
      </c>
      <c r="H29" s="301">
        <f t="shared" si="1"/>
        <v>0</v>
      </c>
      <c r="I29" s="301">
        <f t="shared" si="1"/>
        <v>0</v>
      </c>
    </row>
    <row r="30" spans="1:9">
      <c r="A30" s="309" t="s">
        <v>286</v>
      </c>
      <c r="B30" s="306"/>
      <c r="C30" s="307"/>
      <c r="D30" s="308">
        <v>0</v>
      </c>
      <c r="E30" s="308">
        <v>0</v>
      </c>
      <c r="F30" s="308">
        <v>0</v>
      </c>
      <c r="G30" s="308">
        <v>0</v>
      </c>
      <c r="H30" s="308">
        <v>0</v>
      </c>
      <c r="I30" s="308">
        <v>0</v>
      </c>
    </row>
    <row r="31" spans="1:9">
      <c r="A31" s="309" t="s">
        <v>287</v>
      </c>
      <c r="B31" s="306"/>
      <c r="C31" s="307"/>
      <c r="D31" s="308">
        <v>0</v>
      </c>
      <c r="E31" s="308">
        <v>0</v>
      </c>
      <c r="F31" s="308">
        <v>0</v>
      </c>
      <c r="G31" s="308">
        <v>0</v>
      </c>
      <c r="H31" s="308">
        <v>0</v>
      </c>
      <c r="I31" s="308">
        <v>0</v>
      </c>
    </row>
    <row r="32" spans="1:9">
      <c r="A32" s="309" t="s">
        <v>288</v>
      </c>
      <c r="B32" s="306"/>
      <c r="C32" s="307"/>
      <c r="D32" s="308">
        <v>0</v>
      </c>
      <c r="E32" s="308">
        <v>0</v>
      </c>
      <c r="F32" s="308">
        <v>0</v>
      </c>
      <c r="G32" s="308">
        <v>0</v>
      </c>
      <c r="H32" s="308">
        <v>0</v>
      </c>
      <c r="I32" s="308">
        <v>0</v>
      </c>
    </row>
    <row r="33" spans="1:9">
      <c r="A33" s="309" t="s">
        <v>289</v>
      </c>
      <c r="B33" s="306"/>
      <c r="C33" s="307"/>
      <c r="D33" s="308">
        <v>0</v>
      </c>
      <c r="E33" s="308">
        <v>0</v>
      </c>
      <c r="F33" s="308">
        <v>0</v>
      </c>
      <c r="G33" s="308">
        <v>0</v>
      </c>
      <c r="H33" s="308">
        <v>0</v>
      </c>
      <c r="I33" s="308">
        <v>0</v>
      </c>
    </row>
    <row r="34" spans="1:9">
      <c r="A34" s="309" t="s">
        <v>290</v>
      </c>
      <c r="B34" s="306"/>
      <c r="C34" s="307"/>
      <c r="D34" s="308">
        <v>0</v>
      </c>
      <c r="E34" s="308">
        <v>0</v>
      </c>
      <c r="F34" s="308">
        <v>0</v>
      </c>
      <c r="G34" s="308">
        <v>0</v>
      </c>
      <c r="H34" s="308">
        <v>0</v>
      </c>
      <c r="I34" s="308">
        <v>0</v>
      </c>
    </row>
    <row r="35" spans="1:9">
      <c r="A35" s="298" t="s">
        <v>291</v>
      </c>
      <c r="B35" s="299"/>
      <c r="C35" s="300"/>
      <c r="D35" s="301">
        <v>145859011</v>
      </c>
      <c r="E35" s="301">
        <v>25682634</v>
      </c>
      <c r="F35" s="301">
        <v>171541645</v>
      </c>
      <c r="G35" s="301">
        <v>171541646</v>
      </c>
      <c r="H35" s="301">
        <v>165129195</v>
      </c>
      <c r="I35" s="301">
        <f>H35-D35</f>
        <v>19270184</v>
      </c>
    </row>
    <row r="36" spans="1:9">
      <c r="A36" s="298" t="s">
        <v>292</v>
      </c>
      <c r="B36" s="299"/>
      <c r="C36" s="300"/>
      <c r="D36" s="301">
        <f>D37</f>
        <v>0</v>
      </c>
      <c r="E36" s="301">
        <f t="shared" ref="E36:I36" si="2">E37</f>
        <v>0</v>
      </c>
      <c r="F36" s="301">
        <f t="shared" si="2"/>
        <v>0</v>
      </c>
      <c r="G36" s="301">
        <f t="shared" si="2"/>
        <v>0</v>
      </c>
      <c r="H36" s="301">
        <f t="shared" si="2"/>
        <v>0</v>
      </c>
      <c r="I36" s="301">
        <f t="shared" si="2"/>
        <v>0</v>
      </c>
    </row>
    <row r="37" spans="1:9">
      <c r="A37" s="310"/>
      <c r="B37" s="306" t="s">
        <v>293</v>
      </c>
      <c r="C37" s="307"/>
      <c r="D37" s="308">
        <v>0</v>
      </c>
      <c r="E37" s="308">
        <v>0</v>
      </c>
      <c r="F37" s="308">
        <v>0</v>
      </c>
      <c r="G37" s="308">
        <v>0</v>
      </c>
      <c r="H37" s="308">
        <v>0</v>
      </c>
      <c r="I37" s="308">
        <v>0</v>
      </c>
    </row>
    <row r="38" spans="1:9">
      <c r="A38" s="298" t="s">
        <v>294</v>
      </c>
      <c r="B38" s="299"/>
      <c r="C38" s="300"/>
      <c r="D38" s="301">
        <f>D39+D40</f>
        <v>0</v>
      </c>
      <c r="E38" s="301">
        <f t="shared" ref="E38:I38" si="3">E39+E40</f>
        <v>0</v>
      </c>
      <c r="F38" s="301">
        <f t="shared" si="3"/>
        <v>0</v>
      </c>
      <c r="G38" s="301">
        <f t="shared" si="3"/>
        <v>0</v>
      </c>
      <c r="H38" s="301">
        <f t="shared" si="3"/>
        <v>0</v>
      </c>
      <c r="I38" s="301">
        <f t="shared" si="3"/>
        <v>0</v>
      </c>
    </row>
    <row r="39" spans="1:9">
      <c r="A39" s="309" t="s">
        <v>295</v>
      </c>
      <c r="B39" s="306"/>
      <c r="C39" s="307"/>
      <c r="D39" s="308">
        <v>0</v>
      </c>
      <c r="E39" s="308">
        <v>0</v>
      </c>
      <c r="F39" s="308">
        <v>0</v>
      </c>
      <c r="G39" s="308">
        <v>0</v>
      </c>
      <c r="H39" s="308">
        <v>0</v>
      </c>
      <c r="I39" s="308">
        <v>0</v>
      </c>
    </row>
    <row r="40" spans="1:9">
      <c r="A40" s="309" t="s">
        <v>296</v>
      </c>
      <c r="B40" s="306"/>
      <c r="C40" s="307"/>
      <c r="D40" s="308">
        <v>0</v>
      </c>
      <c r="E40" s="308">
        <v>0</v>
      </c>
      <c r="F40" s="308">
        <v>0</v>
      </c>
      <c r="G40" s="308">
        <v>0</v>
      </c>
      <c r="H40" s="308">
        <v>0</v>
      </c>
      <c r="I40" s="308">
        <v>0</v>
      </c>
    </row>
    <row r="41" spans="1:9">
      <c r="A41" s="310"/>
      <c r="B41" s="311"/>
      <c r="C41" s="312"/>
      <c r="D41" s="301"/>
      <c r="E41" s="301"/>
      <c r="F41" s="301"/>
      <c r="G41" s="301"/>
      <c r="H41" s="301"/>
      <c r="I41" s="301"/>
    </row>
    <row r="42" spans="1:9">
      <c r="A42" s="313" t="s">
        <v>297</v>
      </c>
      <c r="B42" s="314"/>
      <c r="C42" s="315"/>
      <c r="D42" s="316">
        <f>D10+D11+D12+D13+D14+D15+D16+D17+D29+D35+D36+D38</f>
        <v>170734720</v>
      </c>
      <c r="E42" s="316">
        <f t="shared" ref="E42:I42" si="4">E10+E11+E12+E13+E14+E15+E16+E17+E29+E35+E36+E38</f>
        <v>29213583</v>
      </c>
      <c r="F42" s="316">
        <f t="shared" si="4"/>
        <v>199948303</v>
      </c>
      <c r="G42" s="316">
        <f t="shared" si="4"/>
        <v>199948304</v>
      </c>
      <c r="H42" s="317">
        <f t="shared" si="4"/>
        <v>193358553</v>
      </c>
      <c r="I42" s="316">
        <f t="shared" si="4"/>
        <v>22623833</v>
      </c>
    </row>
    <row r="43" spans="1:9">
      <c r="A43" s="293" t="s">
        <v>298</v>
      </c>
      <c r="B43" s="294"/>
      <c r="C43" s="294"/>
      <c r="D43" s="318"/>
      <c r="E43" s="319"/>
      <c r="F43" s="319"/>
      <c r="G43" s="319"/>
      <c r="H43" s="320"/>
      <c r="I43" s="321"/>
    </row>
    <row r="44" spans="1:9">
      <c r="A44" s="322"/>
      <c r="B44" s="323"/>
      <c r="C44" s="322"/>
      <c r="D44" s="324"/>
      <c r="E44" s="324"/>
      <c r="F44" s="324"/>
      <c r="G44" s="324"/>
      <c r="H44" s="324"/>
      <c r="I44" s="324"/>
    </row>
  </sheetData>
  <mergeCells count="41">
    <mergeCell ref="A39:C39"/>
    <mergeCell ref="A40:C40"/>
    <mergeCell ref="A42:C42"/>
    <mergeCell ref="A43:C43"/>
    <mergeCell ref="A33:C33"/>
    <mergeCell ref="A34:C34"/>
    <mergeCell ref="A35:C35"/>
    <mergeCell ref="A36:C36"/>
    <mergeCell ref="B37:C37"/>
    <mergeCell ref="A38:C38"/>
    <mergeCell ref="B27:C27"/>
    <mergeCell ref="B28:C28"/>
    <mergeCell ref="A29:C29"/>
    <mergeCell ref="A30:C30"/>
    <mergeCell ref="A31:C31"/>
    <mergeCell ref="A32:C32"/>
    <mergeCell ref="B21:C21"/>
    <mergeCell ref="B22:C22"/>
    <mergeCell ref="B23:C23"/>
    <mergeCell ref="B24:C24"/>
    <mergeCell ref="B25:C25"/>
    <mergeCell ref="B26:C26"/>
    <mergeCell ref="A15:C15"/>
    <mergeCell ref="A16:C16"/>
    <mergeCell ref="A17:C17"/>
    <mergeCell ref="B18:C18"/>
    <mergeCell ref="B19:C19"/>
    <mergeCell ref="B20:C20"/>
    <mergeCell ref="A9:C9"/>
    <mergeCell ref="A10:C10"/>
    <mergeCell ref="A11:C11"/>
    <mergeCell ref="A12:C12"/>
    <mergeCell ref="A13:C13"/>
    <mergeCell ref="A14:C14"/>
    <mergeCell ref="A1:I1"/>
    <mergeCell ref="A2:I2"/>
    <mergeCell ref="A3:I3"/>
    <mergeCell ref="A4:I4"/>
    <mergeCell ref="A6:C8"/>
    <mergeCell ref="D6:H6"/>
    <mergeCell ref="I6:I7"/>
  </mergeCells>
  <pageMargins left="0.51181102362204722" right="0.51181102362204722" top="0.74803149606299213" bottom="0.74803149606299213" header="0.31496062992125984" footer="0.31496062992125984"/>
  <pageSetup scale="75" orientation="landscape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AE5A4-7F67-4BC4-B69D-6F00BA6E4794}">
  <dimension ref="A1:I42"/>
  <sheetViews>
    <sheetView topLeftCell="A17" workbookViewId="0">
      <selection activeCell="D25" sqref="D25"/>
    </sheetView>
  </sheetViews>
  <sheetFormatPr baseColWidth="10" defaultRowHeight="14.4"/>
  <cols>
    <col min="1" max="1" width="3.6640625" customWidth="1"/>
    <col min="2" max="2" width="30.6640625" customWidth="1"/>
    <col min="3" max="3" width="39" customWidth="1"/>
    <col min="4" max="9" width="15.6640625" customWidth="1"/>
  </cols>
  <sheetData>
    <row r="1" spans="1:9">
      <c r="A1" s="279" t="s">
        <v>141</v>
      </c>
      <c r="B1" s="280"/>
      <c r="C1" s="280"/>
      <c r="D1" s="280"/>
      <c r="E1" s="280"/>
      <c r="F1" s="280"/>
      <c r="G1" s="280"/>
      <c r="H1" s="280"/>
      <c r="I1" s="281"/>
    </row>
    <row r="2" spans="1:9">
      <c r="A2" s="282" t="s">
        <v>143</v>
      </c>
      <c r="B2" s="231"/>
      <c r="C2" s="231"/>
      <c r="D2" s="231"/>
      <c r="E2" s="231"/>
      <c r="F2" s="231"/>
      <c r="G2" s="231"/>
      <c r="H2" s="231"/>
      <c r="I2" s="283"/>
    </row>
    <row r="3" spans="1:9">
      <c r="A3" s="282" t="s">
        <v>252</v>
      </c>
      <c r="B3" s="231"/>
      <c r="C3" s="231"/>
      <c r="D3" s="231"/>
      <c r="E3" s="231"/>
      <c r="F3" s="231"/>
      <c r="G3" s="231"/>
      <c r="H3" s="231"/>
      <c r="I3" s="283"/>
    </row>
    <row r="4" spans="1:9">
      <c r="A4" s="282" t="s">
        <v>299</v>
      </c>
      <c r="B4" s="231"/>
      <c r="C4" s="231"/>
      <c r="D4" s="231"/>
      <c r="E4" s="231"/>
      <c r="F4" s="231"/>
      <c r="G4" s="231"/>
      <c r="H4" s="231"/>
      <c r="I4" s="283"/>
    </row>
    <row r="5" spans="1:9">
      <c r="A5" s="287"/>
      <c r="B5" s="287"/>
      <c r="C5" s="287"/>
      <c r="D5" s="236"/>
      <c r="E5" s="288"/>
      <c r="F5" s="288"/>
      <c r="G5" s="288"/>
      <c r="H5" s="288"/>
      <c r="I5" s="288"/>
    </row>
    <row r="6" spans="1:9">
      <c r="A6" s="289" t="s">
        <v>208</v>
      </c>
      <c r="B6" s="289"/>
      <c r="C6" s="289"/>
      <c r="D6" s="289" t="s">
        <v>253</v>
      </c>
      <c r="E6" s="289"/>
      <c r="F6" s="289"/>
      <c r="G6" s="289"/>
      <c r="H6" s="289"/>
      <c r="I6" s="325" t="s">
        <v>254</v>
      </c>
    </row>
    <row r="7" spans="1:9" ht="21.6">
      <c r="A7" s="289"/>
      <c r="B7" s="289"/>
      <c r="C7" s="289"/>
      <c r="D7" s="291" t="s">
        <v>255</v>
      </c>
      <c r="E7" s="292" t="s">
        <v>256</v>
      </c>
      <c r="F7" s="291" t="s">
        <v>257</v>
      </c>
      <c r="G7" s="291" t="s">
        <v>210</v>
      </c>
      <c r="H7" s="291" t="s">
        <v>258</v>
      </c>
      <c r="I7" s="326"/>
    </row>
    <row r="8" spans="1:9">
      <c r="A8" s="289"/>
      <c r="B8" s="289"/>
      <c r="C8" s="289"/>
      <c r="D8" s="291" t="s">
        <v>259</v>
      </c>
      <c r="E8" s="291" t="s">
        <v>260</v>
      </c>
      <c r="F8" s="291" t="s">
        <v>261</v>
      </c>
      <c r="G8" s="291" t="s">
        <v>262</v>
      </c>
      <c r="H8" s="291" t="s">
        <v>263</v>
      </c>
      <c r="I8" s="291" t="s">
        <v>264</v>
      </c>
    </row>
    <row r="9" spans="1:9">
      <c r="A9" s="298" t="s">
        <v>300</v>
      </c>
      <c r="B9" s="299"/>
      <c r="C9" s="300"/>
      <c r="D9" s="301"/>
      <c r="E9" s="301"/>
      <c r="F9" s="301"/>
      <c r="G9" s="301"/>
      <c r="H9" s="301"/>
      <c r="I9" s="301"/>
    </row>
    <row r="10" spans="1:9">
      <c r="A10" s="298" t="s">
        <v>301</v>
      </c>
      <c r="B10" s="299"/>
      <c r="C10" s="300"/>
      <c r="D10" s="301">
        <f>D11+D12+D13+D14+D15+D16+D17+D18</f>
        <v>0</v>
      </c>
      <c r="E10" s="301">
        <f t="shared" ref="E10:I10" si="0">E11+E12+E13+E14+E15+E16+E17+E18</f>
        <v>0</v>
      </c>
      <c r="F10" s="301">
        <f t="shared" si="0"/>
        <v>0</v>
      </c>
      <c r="G10" s="301">
        <f t="shared" si="0"/>
        <v>0</v>
      </c>
      <c r="H10" s="301">
        <f t="shared" si="0"/>
        <v>0</v>
      </c>
      <c r="I10" s="301">
        <f t="shared" si="0"/>
        <v>0</v>
      </c>
    </row>
    <row r="11" spans="1:9">
      <c r="A11" s="309" t="s">
        <v>302</v>
      </c>
      <c r="B11" s="306"/>
      <c r="C11" s="307"/>
      <c r="D11" s="327">
        <v>0</v>
      </c>
      <c r="E11" s="327">
        <v>0</v>
      </c>
      <c r="F11" s="327">
        <v>0</v>
      </c>
      <c r="G11" s="327">
        <v>0</v>
      </c>
      <c r="H11" s="327">
        <v>0</v>
      </c>
      <c r="I11" s="327">
        <v>0</v>
      </c>
    </row>
    <row r="12" spans="1:9">
      <c r="A12" s="309" t="s">
        <v>303</v>
      </c>
      <c r="B12" s="306"/>
      <c r="C12" s="307"/>
      <c r="D12" s="327">
        <v>0</v>
      </c>
      <c r="E12" s="327">
        <v>0</v>
      </c>
      <c r="F12" s="327">
        <v>0</v>
      </c>
      <c r="G12" s="327">
        <v>0</v>
      </c>
      <c r="H12" s="327">
        <v>0</v>
      </c>
      <c r="I12" s="327">
        <v>0</v>
      </c>
    </row>
    <row r="13" spans="1:9">
      <c r="A13" s="309" t="s">
        <v>304</v>
      </c>
      <c r="B13" s="306"/>
      <c r="C13" s="307"/>
      <c r="D13" s="327">
        <v>0</v>
      </c>
      <c r="E13" s="327">
        <v>0</v>
      </c>
      <c r="F13" s="327">
        <v>0</v>
      </c>
      <c r="G13" s="327">
        <v>0</v>
      </c>
      <c r="H13" s="327">
        <v>0</v>
      </c>
      <c r="I13" s="327">
        <v>0</v>
      </c>
    </row>
    <row r="14" spans="1:9">
      <c r="A14" s="309" t="s">
        <v>305</v>
      </c>
      <c r="B14" s="306"/>
      <c r="C14" s="307"/>
      <c r="D14" s="327">
        <v>0</v>
      </c>
      <c r="E14" s="327">
        <v>0</v>
      </c>
      <c r="F14" s="327">
        <v>0</v>
      </c>
      <c r="G14" s="327">
        <v>0</v>
      </c>
      <c r="H14" s="327">
        <v>0</v>
      </c>
      <c r="I14" s="327">
        <v>0</v>
      </c>
    </row>
    <row r="15" spans="1:9">
      <c r="A15" s="309" t="s">
        <v>306</v>
      </c>
      <c r="B15" s="306"/>
      <c r="C15" s="307"/>
      <c r="D15" s="327">
        <v>0</v>
      </c>
      <c r="E15" s="327">
        <v>0</v>
      </c>
      <c r="F15" s="327">
        <v>0</v>
      </c>
      <c r="G15" s="327">
        <v>0</v>
      </c>
      <c r="H15" s="327">
        <v>0</v>
      </c>
      <c r="I15" s="327">
        <v>0</v>
      </c>
    </row>
    <row r="16" spans="1:9">
      <c r="A16" s="309" t="s">
        <v>307</v>
      </c>
      <c r="B16" s="306"/>
      <c r="C16" s="307"/>
      <c r="D16" s="327">
        <v>0</v>
      </c>
      <c r="E16" s="327">
        <v>0</v>
      </c>
      <c r="F16" s="327">
        <v>0</v>
      </c>
      <c r="G16" s="327">
        <v>0</v>
      </c>
      <c r="H16" s="327">
        <v>0</v>
      </c>
      <c r="I16" s="327">
        <v>0</v>
      </c>
    </row>
    <row r="17" spans="1:9">
      <c r="A17" s="309" t="s">
        <v>308</v>
      </c>
      <c r="B17" s="306"/>
      <c r="C17" s="307"/>
      <c r="D17" s="327">
        <v>0</v>
      </c>
      <c r="E17" s="327">
        <v>0</v>
      </c>
      <c r="F17" s="327">
        <v>0</v>
      </c>
      <c r="G17" s="327">
        <v>0</v>
      </c>
      <c r="H17" s="327">
        <v>0</v>
      </c>
      <c r="I17" s="327">
        <v>0</v>
      </c>
    </row>
    <row r="18" spans="1:9">
      <c r="A18" s="309" t="s">
        <v>309</v>
      </c>
      <c r="B18" s="306"/>
      <c r="C18" s="307"/>
      <c r="D18" s="327">
        <v>0</v>
      </c>
      <c r="E18" s="327">
        <v>0</v>
      </c>
      <c r="F18" s="327">
        <v>0</v>
      </c>
      <c r="G18" s="327">
        <v>0</v>
      </c>
      <c r="H18" s="327">
        <v>0</v>
      </c>
      <c r="I18" s="327">
        <v>0</v>
      </c>
    </row>
    <row r="19" spans="1:9">
      <c r="A19" s="298" t="s">
        <v>310</v>
      </c>
      <c r="B19" s="299"/>
      <c r="C19" s="300"/>
      <c r="D19" s="301">
        <f>D20+D21+D22+D23</f>
        <v>0</v>
      </c>
      <c r="E19" s="301">
        <f t="shared" ref="E19:I19" si="1">E20+E21+E22+E23</f>
        <v>0</v>
      </c>
      <c r="F19" s="301">
        <f t="shared" si="1"/>
        <v>0</v>
      </c>
      <c r="G19" s="301">
        <f t="shared" si="1"/>
        <v>0</v>
      </c>
      <c r="H19" s="301">
        <f t="shared" si="1"/>
        <v>0</v>
      </c>
      <c r="I19" s="301">
        <f t="shared" si="1"/>
        <v>0</v>
      </c>
    </row>
    <row r="20" spans="1:9">
      <c r="A20" s="305"/>
      <c r="B20" s="306" t="s">
        <v>311</v>
      </c>
      <c r="C20" s="307"/>
      <c r="D20" s="327">
        <v>0</v>
      </c>
      <c r="E20" s="327">
        <v>0</v>
      </c>
      <c r="F20" s="327">
        <v>0</v>
      </c>
      <c r="G20" s="327">
        <v>0</v>
      </c>
      <c r="H20" s="327">
        <v>0</v>
      </c>
      <c r="I20" s="327">
        <v>0</v>
      </c>
    </row>
    <row r="21" spans="1:9">
      <c r="A21" s="305"/>
      <c r="B21" s="306" t="s">
        <v>312</v>
      </c>
      <c r="C21" s="307"/>
      <c r="D21" s="327">
        <v>0</v>
      </c>
      <c r="E21" s="327">
        <v>0</v>
      </c>
      <c r="F21" s="327">
        <v>0</v>
      </c>
      <c r="G21" s="327">
        <v>0</v>
      </c>
      <c r="H21" s="327">
        <v>0</v>
      </c>
      <c r="I21" s="327">
        <v>0</v>
      </c>
    </row>
    <row r="22" spans="1:9">
      <c r="A22" s="305"/>
      <c r="B22" s="306" t="s">
        <v>313</v>
      </c>
      <c r="C22" s="307"/>
      <c r="D22" s="327">
        <v>0</v>
      </c>
      <c r="E22" s="327">
        <v>0</v>
      </c>
      <c r="F22" s="327">
        <v>0</v>
      </c>
      <c r="G22" s="327">
        <v>0</v>
      </c>
      <c r="H22" s="327">
        <v>0</v>
      </c>
      <c r="I22" s="327">
        <v>0</v>
      </c>
    </row>
    <row r="23" spans="1:9">
      <c r="A23" s="305"/>
      <c r="B23" s="306" t="s">
        <v>314</v>
      </c>
      <c r="C23" s="307"/>
      <c r="D23" s="327">
        <v>0</v>
      </c>
      <c r="E23" s="327">
        <v>0</v>
      </c>
      <c r="F23" s="327">
        <v>0</v>
      </c>
      <c r="G23" s="327">
        <v>0</v>
      </c>
      <c r="H23" s="327">
        <v>0</v>
      </c>
      <c r="I23" s="327">
        <v>0</v>
      </c>
    </row>
    <row r="24" spans="1:9">
      <c r="A24" s="298" t="s">
        <v>315</v>
      </c>
      <c r="B24" s="299"/>
      <c r="C24" s="300"/>
      <c r="D24" s="301">
        <f>D25+D26</f>
        <v>0</v>
      </c>
      <c r="E24" s="301">
        <f t="shared" ref="E24:I24" si="2">E25+E26</f>
        <v>0</v>
      </c>
      <c r="F24" s="301">
        <f t="shared" si="2"/>
        <v>0</v>
      </c>
      <c r="G24" s="301">
        <f t="shared" si="2"/>
        <v>0</v>
      </c>
      <c r="H24" s="301">
        <f t="shared" si="2"/>
        <v>0</v>
      </c>
      <c r="I24" s="301">
        <f t="shared" si="2"/>
        <v>0</v>
      </c>
    </row>
    <row r="25" spans="1:9">
      <c r="A25" s="305"/>
      <c r="B25" s="306" t="s">
        <v>316</v>
      </c>
      <c r="C25" s="307"/>
      <c r="D25" s="327">
        <v>0</v>
      </c>
      <c r="E25" s="327">
        <v>0</v>
      </c>
      <c r="F25" s="327">
        <v>0</v>
      </c>
      <c r="G25" s="327">
        <v>0</v>
      </c>
      <c r="H25" s="327">
        <v>0</v>
      </c>
      <c r="I25" s="327">
        <v>0</v>
      </c>
    </row>
    <row r="26" spans="1:9">
      <c r="A26" s="305"/>
      <c r="B26" s="306" t="s">
        <v>317</v>
      </c>
      <c r="C26" s="307"/>
      <c r="D26" s="327">
        <v>0</v>
      </c>
      <c r="E26" s="327">
        <v>0</v>
      </c>
      <c r="F26" s="327">
        <v>0</v>
      </c>
      <c r="G26" s="327">
        <v>0</v>
      </c>
      <c r="H26" s="327">
        <v>0</v>
      </c>
      <c r="I26" s="327">
        <v>0</v>
      </c>
    </row>
    <row r="27" spans="1:9">
      <c r="A27" s="298" t="s">
        <v>318</v>
      </c>
      <c r="B27" s="299"/>
      <c r="C27" s="300"/>
      <c r="D27" s="328">
        <v>0</v>
      </c>
      <c r="E27" s="328">
        <v>0</v>
      </c>
      <c r="F27" s="328">
        <v>0</v>
      </c>
      <c r="G27" s="328">
        <v>0</v>
      </c>
      <c r="H27" s="328">
        <v>0</v>
      </c>
      <c r="I27" s="328">
        <v>0</v>
      </c>
    </row>
    <row r="28" spans="1:9">
      <c r="A28" s="298" t="s">
        <v>319</v>
      </c>
      <c r="B28" s="299"/>
      <c r="C28" s="300"/>
      <c r="D28" s="328">
        <v>0</v>
      </c>
      <c r="E28" s="328">
        <v>0</v>
      </c>
      <c r="F28" s="328">
        <v>0</v>
      </c>
      <c r="G28" s="328">
        <v>0</v>
      </c>
      <c r="H28" s="328">
        <v>0</v>
      </c>
      <c r="I28" s="328">
        <v>0</v>
      </c>
    </row>
    <row r="29" spans="1:9">
      <c r="A29" s="310"/>
      <c r="B29" s="311"/>
      <c r="C29" s="312"/>
      <c r="D29" s="301"/>
      <c r="E29" s="301"/>
      <c r="F29" s="301"/>
      <c r="G29" s="301"/>
      <c r="H29" s="301"/>
      <c r="I29" s="301"/>
    </row>
    <row r="30" spans="1:9">
      <c r="A30" s="298" t="s">
        <v>320</v>
      </c>
      <c r="B30" s="299"/>
      <c r="C30" s="300"/>
      <c r="D30" s="328">
        <f>D10+D19+D24+D27+D28</f>
        <v>0</v>
      </c>
      <c r="E30" s="328">
        <f t="shared" ref="E30:I30" si="3">E10+E19+E24+E27+E28</f>
        <v>0</v>
      </c>
      <c r="F30" s="328">
        <f t="shared" si="3"/>
        <v>0</v>
      </c>
      <c r="G30" s="328">
        <f t="shared" si="3"/>
        <v>0</v>
      </c>
      <c r="H30" s="328">
        <f t="shared" si="3"/>
        <v>0</v>
      </c>
      <c r="I30" s="328">
        <f t="shared" si="3"/>
        <v>0</v>
      </c>
    </row>
    <row r="31" spans="1:9">
      <c r="A31" s="298"/>
      <c r="B31" s="299"/>
      <c r="C31" s="300"/>
      <c r="D31" s="301"/>
      <c r="E31" s="301"/>
      <c r="F31" s="301"/>
      <c r="G31" s="301"/>
      <c r="H31" s="301"/>
      <c r="I31" s="301"/>
    </row>
    <row r="32" spans="1:9">
      <c r="A32" s="298" t="s">
        <v>321</v>
      </c>
      <c r="B32" s="299"/>
      <c r="C32" s="300"/>
      <c r="D32" s="301">
        <f>D33</f>
        <v>0</v>
      </c>
      <c r="E32" s="301">
        <f t="shared" ref="E32:I32" si="4">E33</f>
        <v>0</v>
      </c>
      <c r="F32" s="301">
        <f t="shared" si="4"/>
        <v>0</v>
      </c>
      <c r="G32" s="301">
        <f t="shared" si="4"/>
        <v>115</v>
      </c>
      <c r="H32" s="301">
        <f t="shared" si="4"/>
        <v>115</v>
      </c>
      <c r="I32" s="301">
        <f t="shared" si="4"/>
        <v>115</v>
      </c>
    </row>
    <row r="33" spans="1:9">
      <c r="A33" s="298" t="s">
        <v>322</v>
      </c>
      <c r="B33" s="299"/>
      <c r="C33" s="300"/>
      <c r="D33" s="328">
        <v>0</v>
      </c>
      <c r="E33" s="328">
        <v>0</v>
      </c>
      <c r="F33" s="328">
        <v>0</v>
      </c>
      <c r="G33" s="328">
        <v>115</v>
      </c>
      <c r="H33" s="328">
        <v>115</v>
      </c>
      <c r="I33" s="328">
        <v>115</v>
      </c>
    </row>
    <row r="34" spans="1:9">
      <c r="A34" s="309"/>
      <c r="B34" s="306"/>
      <c r="C34" s="307"/>
      <c r="D34" s="301"/>
      <c r="E34" s="301"/>
      <c r="F34" s="301"/>
      <c r="G34" s="301"/>
      <c r="H34" s="301"/>
      <c r="I34" s="301"/>
    </row>
    <row r="35" spans="1:9">
      <c r="A35" s="329" t="s">
        <v>323</v>
      </c>
      <c r="B35" s="330"/>
      <c r="C35" s="331"/>
      <c r="D35" s="332">
        <f>'[1]EAID (1)'!D42+'[1]EAID (2)'!D30+'[1]EAID (2)'!D32</f>
        <v>170734720</v>
      </c>
      <c r="E35" s="332">
        <f>'[1]EAID (1)'!E42+'[1]EAID (2)'!E30+'[1]EAID (2)'!E32</f>
        <v>29213583</v>
      </c>
      <c r="F35" s="332">
        <f>'[1]EAID (1)'!F42+'[1]EAID (2)'!F30+'[1]EAID (2)'!F32</f>
        <v>199948303</v>
      </c>
      <c r="G35" s="332">
        <f>'[1]EAID (1)'!G42+'[1]EAID (2)'!G30+'[1]EAID (2)'!G32</f>
        <v>199948419</v>
      </c>
      <c r="H35" s="332">
        <f>'[1]EAID (1)'!H42+'[1]EAID (2)'!H30+'[1]EAID (2)'!H32</f>
        <v>193358668</v>
      </c>
      <c r="I35" s="332">
        <f>'[1]EAID (1)'!I42+'[1]EAID (2)'!I30+'[1]EAID (2)'!I32</f>
        <v>22623948</v>
      </c>
    </row>
    <row r="36" spans="1:9">
      <c r="A36" s="310"/>
      <c r="B36" s="311"/>
      <c r="C36" s="312"/>
      <c r="D36" s="301"/>
      <c r="E36" s="301"/>
      <c r="F36" s="301"/>
      <c r="G36" s="301"/>
      <c r="H36" s="301"/>
      <c r="I36" s="301"/>
    </row>
    <row r="37" spans="1:9">
      <c r="A37" s="298" t="s">
        <v>324</v>
      </c>
      <c r="B37" s="299"/>
      <c r="C37" s="300"/>
      <c r="D37" s="301"/>
      <c r="E37" s="301"/>
      <c r="F37" s="301"/>
      <c r="G37" s="301"/>
      <c r="H37" s="301"/>
      <c r="I37" s="301"/>
    </row>
    <row r="38" spans="1:9">
      <c r="A38" s="333" t="s">
        <v>325</v>
      </c>
      <c r="B38" s="334"/>
      <c r="C38" s="335"/>
      <c r="D38" s="328"/>
      <c r="E38" s="328"/>
      <c r="F38" s="328"/>
      <c r="G38" s="328"/>
      <c r="H38" s="328"/>
      <c r="I38" s="328"/>
    </row>
    <row r="39" spans="1:9">
      <c r="A39" s="333" t="s">
        <v>326</v>
      </c>
      <c r="B39" s="334"/>
      <c r="C39" s="335"/>
      <c r="D39" s="328"/>
      <c r="E39" s="328"/>
      <c r="F39" s="328"/>
      <c r="G39" s="328"/>
      <c r="H39" s="328"/>
      <c r="I39" s="328"/>
    </row>
    <row r="40" spans="1:9">
      <c r="A40" s="336" t="s">
        <v>327</v>
      </c>
      <c r="B40" s="337"/>
      <c r="C40" s="338"/>
      <c r="D40" s="328"/>
      <c r="E40" s="328"/>
      <c r="F40" s="328"/>
      <c r="G40" s="328"/>
      <c r="H40" s="328"/>
      <c r="I40" s="328"/>
    </row>
    <row r="41" spans="1:9">
      <c r="A41" s="339"/>
      <c r="B41" s="340"/>
      <c r="C41" s="341"/>
      <c r="D41" s="342"/>
      <c r="E41" s="342"/>
      <c r="F41" s="342"/>
      <c r="G41" s="342"/>
      <c r="H41" s="342"/>
      <c r="I41" s="342"/>
    </row>
    <row r="42" spans="1:9">
      <c r="A42" s="343"/>
      <c r="B42" s="343"/>
      <c r="C42" s="343"/>
      <c r="D42" s="344"/>
      <c r="E42" s="344"/>
      <c r="F42" s="344"/>
      <c r="G42" s="344"/>
      <c r="H42" s="344"/>
      <c r="I42" s="344"/>
    </row>
  </sheetData>
  <mergeCells count="38">
    <mergeCell ref="A41:C41"/>
    <mergeCell ref="A34:C34"/>
    <mergeCell ref="A35:C35"/>
    <mergeCell ref="A37:C37"/>
    <mergeCell ref="A38:C38"/>
    <mergeCell ref="A39:C39"/>
    <mergeCell ref="A40:C40"/>
    <mergeCell ref="A27:C27"/>
    <mergeCell ref="A28:C28"/>
    <mergeCell ref="A30:C30"/>
    <mergeCell ref="A31:C31"/>
    <mergeCell ref="A32:C32"/>
    <mergeCell ref="A33:C33"/>
    <mergeCell ref="B21:C21"/>
    <mergeCell ref="B22:C22"/>
    <mergeCell ref="B23:C23"/>
    <mergeCell ref="A24:C24"/>
    <mergeCell ref="B25:C25"/>
    <mergeCell ref="B26:C26"/>
    <mergeCell ref="A15:C15"/>
    <mergeCell ref="A16:C16"/>
    <mergeCell ref="A17:C17"/>
    <mergeCell ref="A18:C18"/>
    <mergeCell ref="A19:C19"/>
    <mergeCell ref="B20:C20"/>
    <mergeCell ref="A9:C9"/>
    <mergeCell ref="A10:C10"/>
    <mergeCell ref="A11:C11"/>
    <mergeCell ref="A12:C12"/>
    <mergeCell ref="A13:C13"/>
    <mergeCell ref="A14:C14"/>
    <mergeCell ref="A1:I1"/>
    <mergeCell ref="A2:I2"/>
    <mergeCell ref="A3:I3"/>
    <mergeCell ref="A4:I4"/>
    <mergeCell ref="A6:C8"/>
    <mergeCell ref="D6:H6"/>
    <mergeCell ref="I6:I7"/>
  </mergeCells>
  <pageMargins left="0.51181102362204722" right="0.51181102362204722" top="0.74803149606299213" bottom="0.74803149606299213" header="0.31496062992125984" footer="0.31496062992125984"/>
  <pageSetup scale="70" orientation="landscape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42295-F7C7-49B7-B1E0-A02ED7AAAE4D}">
  <dimension ref="A1:H39"/>
  <sheetViews>
    <sheetView workbookViewId="0">
      <selection sqref="A1:H39"/>
    </sheetView>
  </sheetViews>
  <sheetFormatPr baseColWidth="10" defaultRowHeight="14.4"/>
  <cols>
    <col min="1" max="1" width="4.5546875" customWidth="1"/>
    <col min="2" max="2" width="57.33203125" customWidth="1"/>
    <col min="3" max="8" width="12.6640625" customWidth="1"/>
  </cols>
  <sheetData>
    <row r="1" spans="1:8">
      <c r="A1" s="345" t="s">
        <v>141</v>
      </c>
      <c r="B1" s="346"/>
      <c r="C1" s="346"/>
      <c r="D1" s="346"/>
      <c r="E1" s="346"/>
      <c r="F1" s="346"/>
      <c r="G1" s="346"/>
      <c r="H1" s="347"/>
    </row>
    <row r="2" spans="1:8">
      <c r="A2" s="348" t="s">
        <v>143</v>
      </c>
      <c r="B2" s="349"/>
      <c r="C2" s="349"/>
      <c r="D2" s="349"/>
      <c r="E2" s="349"/>
      <c r="F2" s="349"/>
      <c r="G2" s="349"/>
      <c r="H2" s="350"/>
    </row>
    <row r="3" spans="1:8">
      <c r="A3" s="348" t="s">
        <v>328</v>
      </c>
      <c r="B3" s="349"/>
      <c r="C3" s="349"/>
      <c r="D3" s="349"/>
      <c r="E3" s="349"/>
      <c r="F3" s="349"/>
      <c r="G3" s="349"/>
      <c r="H3" s="350"/>
    </row>
    <row r="4" spans="1:8">
      <c r="A4" s="348" t="s">
        <v>329</v>
      </c>
      <c r="B4" s="349"/>
      <c r="C4" s="349"/>
      <c r="D4" s="349"/>
      <c r="E4" s="349"/>
      <c r="F4" s="349"/>
      <c r="G4" s="349"/>
      <c r="H4" s="350"/>
    </row>
    <row r="5" spans="1:8" ht="15" thickBot="1">
      <c r="A5" s="351" t="s">
        <v>173</v>
      </c>
      <c r="B5" s="351"/>
      <c r="C5" s="351"/>
      <c r="D5" s="351"/>
      <c r="E5" s="351"/>
      <c r="F5" s="351"/>
      <c r="G5" s="351"/>
      <c r="H5" s="351"/>
    </row>
    <row r="6" spans="1:8" ht="15" thickBot="1">
      <c r="A6" s="352" t="s">
        <v>330</v>
      </c>
      <c r="B6" s="352"/>
      <c r="C6" s="352"/>
      <c r="D6" s="352"/>
      <c r="E6" s="352"/>
      <c r="F6" s="352"/>
      <c r="G6" s="352"/>
      <c r="H6" s="352"/>
    </row>
    <row r="7" spans="1:8" ht="15" thickBot="1">
      <c r="A7" s="353" t="s">
        <v>225</v>
      </c>
      <c r="B7" s="353"/>
      <c r="C7" s="354" t="s">
        <v>331</v>
      </c>
      <c r="D7" s="354"/>
      <c r="E7" s="354"/>
      <c r="F7" s="354"/>
      <c r="G7" s="354"/>
      <c r="H7" s="354" t="s">
        <v>332</v>
      </c>
    </row>
    <row r="8" spans="1:8" ht="21" thickBot="1">
      <c r="A8" s="353"/>
      <c r="B8" s="353"/>
      <c r="C8" s="355" t="s">
        <v>226</v>
      </c>
      <c r="D8" s="355" t="s">
        <v>333</v>
      </c>
      <c r="E8" s="355" t="s">
        <v>257</v>
      </c>
      <c r="F8" s="355" t="s">
        <v>210</v>
      </c>
      <c r="G8" s="355" t="s">
        <v>227</v>
      </c>
      <c r="H8" s="354"/>
    </row>
    <row r="9" spans="1:8">
      <c r="A9" s="356"/>
      <c r="B9" s="356"/>
      <c r="C9" s="357">
        <v>1</v>
      </c>
      <c r="D9" s="357">
        <v>2</v>
      </c>
      <c r="E9" s="357" t="s">
        <v>334</v>
      </c>
      <c r="F9" s="357">
        <v>4</v>
      </c>
      <c r="G9" s="357">
        <v>5</v>
      </c>
      <c r="H9" s="357" t="s">
        <v>335</v>
      </c>
    </row>
    <row r="10" spans="1:8">
      <c r="A10" s="298" t="s">
        <v>336</v>
      </c>
      <c r="B10" s="299"/>
      <c r="C10" s="358">
        <f>+C11+C19+C29+'[2]EAPED NE COG (2)'!C11+'[2]EAPED NE COG (2)'!C21+'[2]EAPED NE COG (2)'!C31+'[2]EAPED NE COG (3)'!C11+'[2]EAPED NE COG (3)'!C19+'[2]EAPED NE COG (3)'!C23</f>
        <v>170734720</v>
      </c>
      <c r="D10" s="358">
        <f>+D11+D19+D29+'[2]EAPED NE COG (2)'!D11+'[2]EAPED NE COG (2)'!D21+'[2]EAPED NE COG (2)'!D31+'[2]EAPED NE COG (3)'!D11+'[2]EAPED NE COG (3)'!D19+'[2]EAPED NE COG (3)'!D23</f>
        <v>26528662</v>
      </c>
      <c r="E10" s="358">
        <f>+E11+E19+E29+'[2]EAPED NE COG (2)'!E11+'[2]EAPED NE COG (2)'!E21+'[2]EAPED NE COG (2)'!E31+'[2]EAPED NE COG (3)'!E11+'[2]EAPED NE COG (3)'!E19+'[2]EAPED NE COG (3)'!E23</f>
        <v>197263382</v>
      </c>
      <c r="F10" s="358">
        <f>+F11+F19+F29+'[2]EAPED NE COG (2)'!F11+'[2]EAPED NE COG (2)'!F21+'[2]EAPED NE COG (2)'!F31+'[2]EAPED NE COG (3)'!F11+'[2]EAPED NE COG (3)'!F19+'[2]EAPED NE COG (3)'!F23</f>
        <v>197164425</v>
      </c>
      <c r="G10" s="358">
        <f>+G11+G19+G29+'[2]EAPED NE COG (2)'!G11+'[2]EAPED NE COG (2)'!G21+'[2]EAPED NE COG (2)'!G31+'[2]EAPED NE COG (3)'!G11+'[2]EAPED NE COG (3)'!G19+'[2]EAPED NE COG (3)'!G23</f>
        <v>184172917</v>
      </c>
      <c r="H10" s="358">
        <f>+H11+H19+H29+'[2]EAPED NE COG (2)'!H11+'[2]EAPED NE COG (2)'!H21+'[2]EAPED NE COG (2)'!H31+'[2]EAPED NE COG (3)'!H11+'[2]EAPED NE COG (3)'!H19+'[2]EAPED NE COG (3)'!H23</f>
        <v>98957</v>
      </c>
    </row>
    <row r="11" spans="1:8">
      <c r="A11" s="298" t="s">
        <v>337</v>
      </c>
      <c r="B11" s="299"/>
      <c r="C11" s="358">
        <f t="shared" ref="C11:H11" si="0">SUM(C12:C18)</f>
        <v>53190283</v>
      </c>
      <c r="D11" s="358">
        <f t="shared" si="0"/>
        <v>2992664</v>
      </c>
      <c r="E11" s="358">
        <f t="shared" si="0"/>
        <v>56182947</v>
      </c>
      <c r="F11" s="358">
        <f t="shared" si="0"/>
        <v>56083990</v>
      </c>
      <c r="G11" s="358">
        <f t="shared" si="0"/>
        <v>54456576</v>
      </c>
      <c r="H11" s="358">
        <f t="shared" si="0"/>
        <v>98957</v>
      </c>
    </row>
    <row r="12" spans="1:8">
      <c r="A12" s="305"/>
      <c r="B12" s="359" t="s">
        <v>338</v>
      </c>
      <c r="C12" s="360">
        <v>11048361</v>
      </c>
      <c r="D12" s="360">
        <v>645486</v>
      </c>
      <c r="E12" s="360">
        <f>C12+D12</f>
        <v>11693847</v>
      </c>
      <c r="F12" s="360">
        <v>11613906</v>
      </c>
      <c r="G12" s="360">
        <v>11613906</v>
      </c>
      <c r="H12" s="360">
        <f>E12-F12</f>
        <v>79941</v>
      </c>
    </row>
    <row r="13" spans="1:8">
      <c r="A13" s="305"/>
      <c r="B13" s="359" t="s">
        <v>339</v>
      </c>
      <c r="C13" s="360">
        <v>7702212</v>
      </c>
      <c r="D13" s="360">
        <v>2359331</v>
      </c>
      <c r="E13" s="360">
        <f t="shared" ref="E13:E18" si="1">C13+D13</f>
        <v>10061543</v>
      </c>
      <c r="F13" s="360">
        <v>10061543</v>
      </c>
      <c r="G13" s="360">
        <v>9473653</v>
      </c>
      <c r="H13" s="360">
        <f>E13-F13</f>
        <v>0</v>
      </c>
    </row>
    <row r="14" spans="1:8">
      <c r="A14" s="305"/>
      <c r="B14" s="359" t="s">
        <v>340</v>
      </c>
      <c r="C14" s="360">
        <v>4062145</v>
      </c>
      <c r="D14" s="361">
        <v>-126448</v>
      </c>
      <c r="E14" s="360">
        <f t="shared" si="1"/>
        <v>3935697</v>
      </c>
      <c r="F14" s="360">
        <v>3935697</v>
      </c>
      <c r="G14" s="360">
        <v>3935697</v>
      </c>
      <c r="H14" s="360">
        <f t="shared" ref="H14:H18" si="2">E14-F14</f>
        <v>0</v>
      </c>
    </row>
    <row r="15" spans="1:8">
      <c r="A15" s="305"/>
      <c r="B15" s="359" t="s">
        <v>341</v>
      </c>
      <c r="C15" s="360">
        <v>15331398</v>
      </c>
      <c r="D15" s="361">
        <v>-889674</v>
      </c>
      <c r="E15" s="360">
        <f t="shared" si="1"/>
        <v>14441724</v>
      </c>
      <c r="F15" s="360">
        <v>14440876</v>
      </c>
      <c r="G15" s="360">
        <v>13401352</v>
      </c>
      <c r="H15" s="360">
        <f t="shared" si="2"/>
        <v>848</v>
      </c>
    </row>
    <row r="16" spans="1:8">
      <c r="A16" s="305"/>
      <c r="B16" s="359" t="s">
        <v>342</v>
      </c>
      <c r="C16" s="360">
        <v>13681154</v>
      </c>
      <c r="D16" s="360">
        <v>2178142</v>
      </c>
      <c r="E16" s="360">
        <f t="shared" si="1"/>
        <v>15859296</v>
      </c>
      <c r="F16" s="360">
        <v>15841128</v>
      </c>
      <c r="G16" s="360">
        <v>15841128</v>
      </c>
      <c r="H16" s="360">
        <f t="shared" si="2"/>
        <v>18168</v>
      </c>
    </row>
    <row r="17" spans="1:8">
      <c r="A17" s="305"/>
      <c r="B17" s="359" t="s">
        <v>343</v>
      </c>
      <c r="C17" s="360">
        <v>0</v>
      </c>
      <c r="D17" s="360">
        <v>0</v>
      </c>
      <c r="E17" s="360">
        <f t="shared" si="1"/>
        <v>0</v>
      </c>
      <c r="F17" s="360">
        <v>0</v>
      </c>
      <c r="G17" s="360">
        <v>0</v>
      </c>
      <c r="H17" s="360">
        <f t="shared" si="2"/>
        <v>0</v>
      </c>
    </row>
    <row r="18" spans="1:8">
      <c r="A18" s="305"/>
      <c r="B18" s="359" t="s">
        <v>344</v>
      </c>
      <c r="C18" s="360">
        <v>1365013</v>
      </c>
      <c r="D18" s="361">
        <v>-1174173</v>
      </c>
      <c r="E18" s="360">
        <f t="shared" si="1"/>
        <v>190840</v>
      </c>
      <c r="F18" s="360">
        <v>190840</v>
      </c>
      <c r="G18" s="360">
        <v>190840</v>
      </c>
      <c r="H18" s="360">
        <f t="shared" si="2"/>
        <v>0</v>
      </c>
    </row>
    <row r="19" spans="1:8">
      <c r="A19" s="298" t="s">
        <v>345</v>
      </c>
      <c r="B19" s="299"/>
      <c r="C19" s="358">
        <f t="shared" ref="C19:H19" si="3">SUM(C20:C28)</f>
        <v>32581210</v>
      </c>
      <c r="D19" s="362">
        <f t="shared" si="3"/>
        <v>-5256379</v>
      </c>
      <c r="E19" s="358">
        <f t="shared" si="3"/>
        <v>27324831</v>
      </c>
      <c r="F19" s="358">
        <f t="shared" si="3"/>
        <v>27324831</v>
      </c>
      <c r="G19" s="358">
        <f t="shared" si="3"/>
        <v>25001325</v>
      </c>
      <c r="H19" s="358">
        <f t="shared" si="3"/>
        <v>0</v>
      </c>
    </row>
    <row r="20" spans="1:8">
      <c r="A20" s="305"/>
      <c r="B20" s="359" t="s">
        <v>346</v>
      </c>
      <c r="C20" s="360">
        <v>2159100</v>
      </c>
      <c r="D20" s="360">
        <v>797550</v>
      </c>
      <c r="E20" s="360">
        <f>C20+D20</f>
        <v>2956650</v>
      </c>
      <c r="F20" s="360">
        <v>2956650</v>
      </c>
      <c r="G20" s="360">
        <v>2453949</v>
      </c>
      <c r="H20" s="360">
        <f>E20-F20</f>
        <v>0</v>
      </c>
    </row>
    <row r="21" spans="1:8">
      <c r="A21" s="305"/>
      <c r="B21" s="359" t="s">
        <v>347</v>
      </c>
      <c r="C21" s="360">
        <v>2834971</v>
      </c>
      <c r="D21" s="360">
        <v>2558051</v>
      </c>
      <c r="E21" s="360">
        <f t="shared" ref="E21:E28" si="4">C21+D21</f>
        <v>5393022</v>
      </c>
      <c r="F21" s="360">
        <v>5393022</v>
      </c>
      <c r="G21" s="360">
        <v>4531901</v>
      </c>
      <c r="H21" s="360">
        <f t="shared" ref="H21:H28" si="5">E21-F21</f>
        <v>0</v>
      </c>
    </row>
    <row r="22" spans="1:8">
      <c r="A22" s="305"/>
      <c r="B22" s="359" t="s">
        <v>348</v>
      </c>
      <c r="C22" s="360">
        <v>0</v>
      </c>
      <c r="D22" s="360">
        <v>0</v>
      </c>
      <c r="E22" s="360">
        <f t="shared" si="4"/>
        <v>0</v>
      </c>
      <c r="F22" s="360">
        <v>0</v>
      </c>
      <c r="G22" s="360">
        <v>0</v>
      </c>
      <c r="H22" s="360">
        <f t="shared" si="5"/>
        <v>0</v>
      </c>
    </row>
    <row r="23" spans="1:8">
      <c r="A23" s="305"/>
      <c r="B23" s="359" t="s">
        <v>349</v>
      </c>
      <c r="C23" s="360">
        <v>14966935</v>
      </c>
      <c r="D23" s="361">
        <v>-13934792</v>
      </c>
      <c r="E23" s="360">
        <f t="shared" si="4"/>
        <v>1032143</v>
      </c>
      <c r="F23" s="360">
        <v>1032143</v>
      </c>
      <c r="G23" s="360">
        <v>987653</v>
      </c>
      <c r="H23" s="360">
        <f t="shared" si="5"/>
        <v>0</v>
      </c>
    </row>
    <row r="24" spans="1:8">
      <c r="A24" s="305"/>
      <c r="B24" s="359" t="s">
        <v>350</v>
      </c>
      <c r="C24" s="360">
        <v>3014000</v>
      </c>
      <c r="D24" s="360">
        <v>364767</v>
      </c>
      <c r="E24" s="360">
        <f t="shared" si="4"/>
        <v>3378767</v>
      </c>
      <c r="F24" s="360">
        <v>3378767</v>
      </c>
      <c r="G24" s="360">
        <v>2577884</v>
      </c>
      <c r="H24" s="360">
        <f t="shared" si="5"/>
        <v>0</v>
      </c>
    </row>
    <row r="25" spans="1:8">
      <c r="A25" s="305"/>
      <c r="B25" s="359" t="s">
        <v>351</v>
      </c>
      <c r="C25" s="360">
        <v>2715000</v>
      </c>
      <c r="D25" s="361">
        <v>-534195</v>
      </c>
      <c r="E25" s="360">
        <f t="shared" si="4"/>
        <v>2180805</v>
      </c>
      <c r="F25" s="360">
        <v>2180805</v>
      </c>
      <c r="G25" s="360">
        <v>2179855</v>
      </c>
      <c r="H25" s="360">
        <f t="shared" si="5"/>
        <v>0</v>
      </c>
    </row>
    <row r="26" spans="1:8">
      <c r="A26" s="305"/>
      <c r="B26" s="359" t="s">
        <v>352</v>
      </c>
      <c r="C26" s="360">
        <v>6712554</v>
      </c>
      <c r="D26" s="360">
        <v>5300235</v>
      </c>
      <c r="E26" s="360">
        <f t="shared" si="4"/>
        <v>12012789</v>
      </c>
      <c r="F26" s="360">
        <v>12012789</v>
      </c>
      <c r="G26" s="360">
        <v>11915038</v>
      </c>
      <c r="H26" s="360">
        <f t="shared" si="5"/>
        <v>0</v>
      </c>
    </row>
    <row r="27" spans="1:8">
      <c r="A27" s="305"/>
      <c r="B27" s="359" t="s">
        <v>353</v>
      </c>
      <c r="C27" s="360">
        <v>0</v>
      </c>
      <c r="D27" s="360">
        <v>0</v>
      </c>
      <c r="E27" s="360">
        <f t="shared" si="4"/>
        <v>0</v>
      </c>
      <c r="F27" s="360">
        <v>0</v>
      </c>
      <c r="G27" s="360">
        <v>0</v>
      </c>
      <c r="H27" s="360">
        <f t="shared" si="5"/>
        <v>0</v>
      </c>
    </row>
    <row r="28" spans="1:8">
      <c r="A28" s="305"/>
      <c r="B28" s="359" t="s">
        <v>354</v>
      </c>
      <c r="C28" s="360">
        <v>178650</v>
      </c>
      <c r="D28" s="360">
        <v>192005</v>
      </c>
      <c r="E28" s="360">
        <f t="shared" si="4"/>
        <v>370655</v>
      </c>
      <c r="F28" s="360">
        <v>370655</v>
      </c>
      <c r="G28" s="360">
        <v>355045</v>
      </c>
      <c r="H28" s="360">
        <f t="shared" si="5"/>
        <v>0</v>
      </c>
    </row>
    <row r="29" spans="1:8">
      <c r="A29" s="298" t="s">
        <v>355</v>
      </c>
      <c r="B29" s="299"/>
      <c r="C29" s="358">
        <f t="shared" ref="C29:H29" si="6">SUM(C30:C38)</f>
        <v>32162998</v>
      </c>
      <c r="D29" s="358">
        <f t="shared" si="6"/>
        <v>236819</v>
      </c>
      <c r="E29" s="358">
        <f t="shared" si="6"/>
        <v>32399817</v>
      </c>
      <c r="F29" s="358">
        <f t="shared" si="6"/>
        <v>32399817</v>
      </c>
      <c r="G29" s="358">
        <f t="shared" si="6"/>
        <v>29579089</v>
      </c>
      <c r="H29" s="358">
        <f t="shared" si="6"/>
        <v>0</v>
      </c>
    </row>
    <row r="30" spans="1:8">
      <c r="A30" s="305"/>
      <c r="B30" s="359" t="s">
        <v>356</v>
      </c>
      <c r="C30" s="360">
        <v>16603180</v>
      </c>
      <c r="D30" s="361">
        <v>-2910817</v>
      </c>
      <c r="E30" s="360">
        <f>C30+D30</f>
        <v>13692363</v>
      </c>
      <c r="F30" s="360">
        <v>13692363</v>
      </c>
      <c r="G30" s="360">
        <v>12408629</v>
      </c>
      <c r="H30" s="360">
        <f>E30-F30</f>
        <v>0</v>
      </c>
    </row>
    <row r="31" spans="1:8">
      <c r="A31" s="305"/>
      <c r="B31" s="359" t="s">
        <v>357</v>
      </c>
      <c r="C31" s="360">
        <v>297600</v>
      </c>
      <c r="D31" s="360">
        <v>274447</v>
      </c>
      <c r="E31" s="360">
        <f t="shared" ref="E31:E38" si="7">C31+D31</f>
        <v>572047</v>
      </c>
      <c r="F31" s="360">
        <v>572047</v>
      </c>
      <c r="G31" s="360">
        <v>523666</v>
      </c>
      <c r="H31" s="360">
        <f t="shared" ref="H31:H35" si="8">E31-F31</f>
        <v>0</v>
      </c>
    </row>
    <row r="32" spans="1:8">
      <c r="A32" s="305"/>
      <c r="B32" s="359" t="s">
        <v>358</v>
      </c>
      <c r="C32" s="360">
        <v>61500</v>
      </c>
      <c r="D32" s="360">
        <v>1064799</v>
      </c>
      <c r="E32" s="360">
        <f t="shared" si="7"/>
        <v>1126299</v>
      </c>
      <c r="F32" s="360">
        <v>1126299</v>
      </c>
      <c r="G32" s="360">
        <v>1053896</v>
      </c>
      <c r="H32" s="360">
        <f t="shared" si="8"/>
        <v>0</v>
      </c>
    </row>
    <row r="33" spans="1:8">
      <c r="A33" s="305"/>
      <c r="B33" s="359" t="s">
        <v>359</v>
      </c>
      <c r="C33" s="360">
        <v>224500</v>
      </c>
      <c r="D33" s="360">
        <v>266623</v>
      </c>
      <c r="E33" s="360">
        <f t="shared" si="7"/>
        <v>491123</v>
      </c>
      <c r="F33" s="360">
        <v>491123</v>
      </c>
      <c r="G33" s="360">
        <v>489209</v>
      </c>
      <c r="H33" s="360">
        <f t="shared" si="8"/>
        <v>0</v>
      </c>
    </row>
    <row r="34" spans="1:8">
      <c r="A34" s="305"/>
      <c r="B34" s="359" t="s">
        <v>360</v>
      </c>
      <c r="C34" s="360">
        <v>664000</v>
      </c>
      <c r="D34" s="360">
        <v>1718618</v>
      </c>
      <c r="E34" s="360">
        <f t="shared" si="7"/>
        <v>2382618</v>
      </c>
      <c r="F34" s="360">
        <v>2382618</v>
      </c>
      <c r="G34" s="360">
        <v>2248993</v>
      </c>
      <c r="H34" s="360">
        <f t="shared" si="8"/>
        <v>0</v>
      </c>
    </row>
    <row r="35" spans="1:8">
      <c r="A35" s="305"/>
      <c r="B35" s="359" t="s">
        <v>361</v>
      </c>
      <c r="C35" s="360">
        <v>1498024</v>
      </c>
      <c r="D35" s="361">
        <v>-766615</v>
      </c>
      <c r="E35" s="360">
        <f t="shared" si="7"/>
        <v>731409</v>
      </c>
      <c r="F35" s="360">
        <v>731409</v>
      </c>
      <c r="G35" s="360">
        <v>638509</v>
      </c>
      <c r="H35" s="360">
        <f t="shared" si="8"/>
        <v>0</v>
      </c>
    </row>
    <row r="36" spans="1:8">
      <c r="A36" s="305"/>
      <c r="B36" s="359" t="s">
        <v>362</v>
      </c>
      <c r="C36" s="360">
        <v>3875875</v>
      </c>
      <c r="D36" s="360">
        <v>5156253</v>
      </c>
      <c r="E36" s="360">
        <f t="shared" si="7"/>
        <v>9032128</v>
      </c>
      <c r="F36" s="360">
        <v>9032128</v>
      </c>
      <c r="G36" s="360">
        <v>8444308</v>
      </c>
      <c r="H36" s="360">
        <f>E36-F36</f>
        <v>0</v>
      </c>
    </row>
    <row r="37" spans="1:8">
      <c r="A37" s="305"/>
      <c r="B37" s="359" t="s">
        <v>363</v>
      </c>
      <c r="C37" s="360">
        <v>2381500</v>
      </c>
      <c r="D37" s="361">
        <v>-1518549</v>
      </c>
      <c r="E37" s="360">
        <f t="shared" si="7"/>
        <v>862951</v>
      </c>
      <c r="F37" s="360">
        <v>862951</v>
      </c>
      <c r="G37" s="360">
        <v>777933</v>
      </c>
      <c r="H37" s="360">
        <f>E37-F37</f>
        <v>0</v>
      </c>
    </row>
    <row r="38" spans="1:8">
      <c r="A38" s="363"/>
      <c r="B38" s="364" t="s">
        <v>364</v>
      </c>
      <c r="C38" s="360">
        <v>6556819</v>
      </c>
      <c r="D38" s="361">
        <v>-3047940</v>
      </c>
      <c r="E38" s="360">
        <f t="shared" si="7"/>
        <v>3508879</v>
      </c>
      <c r="F38" s="360">
        <v>3508879</v>
      </c>
      <c r="G38" s="360">
        <v>2993946</v>
      </c>
      <c r="H38" s="360">
        <f>E38-F38</f>
        <v>0</v>
      </c>
    </row>
    <row r="39" spans="1:8">
      <c r="A39" s="365"/>
      <c r="B39" s="366" t="s">
        <v>365</v>
      </c>
      <c r="C39" s="367">
        <f>+C11+C19+C29</f>
        <v>117934491</v>
      </c>
      <c r="D39" s="368">
        <f t="shared" ref="D39:H39" si="9">+D11+D19+D29</f>
        <v>-2026896</v>
      </c>
      <c r="E39" s="367">
        <f t="shared" si="9"/>
        <v>115907595</v>
      </c>
      <c r="F39" s="367">
        <f t="shared" si="9"/>
        <v>115808638</v>
      </c>
      <c r="G39" s="367">
        <f t="shared" si="9"/>
        <v>109036990</v>
      </c>
      <c r="H39" s="367">
        <f t="shared" si="9"/>
        <v>98957</v>
      </c>
    </row>
  </sheetData>
  <mergeCells count="13">
    <mergeCell ref="A29:B29"/>
    <mergeCell ref="A7:B9"/>
    <mergeCell ref="C7:G7"/>
    <mergeCell ref="H7:H8"/>
    <mergeCell ref="A10:B10"/>
    <mergeCell ref="A11:B11"/>
    <mergeCell ref="A19:B19"/>
    <mergeCell ref="A1:H1"/>
    <mergeCell ref="A2:H2"/>
    <mergeCell ref="A3:H3"/>
    <mergeCell ref="A4:H4"/>
    <mergeCell ref="A5:H5"/>
    <mergeCell ref="A6:H6"/>
  </mergeCells>
  <pageMargins left="0.70866141732283472" right="0.51181102362204722" top="0.74803149606299213" bottom="0.74803149606299213" header="0.31496062992125984" footer="0.31496062992125984"/>
  <pageSetup scale="85" orientation="landscape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38667-F864-424D-9797-5760D12CE26D}">
  <dimension ref="A1:H36"/>
  <sheetViews>
    <sheetView workbookViewId="0">
      <selection sqref="A1:H36"/>
    </sheetView>
  </sheetViews>
  <sheetFormatPr baseColWidth="10" defaultRowHeight="14.4"/>
  <cols>
    <col min="1" max="1" width="4.5546875" customWidth="1"/>
    <col min="2" max="2" width="57.33203125" customWidth="1"/>
    <col min="3" max="8" width="12.6640625" customWidth="1"/>
  </cols>
  <sheetData>
    <row r="1" spans="1:8">
      <c r="A1" s="345" t="s">
        <v>141</v>
      </c>
      <c r="B1" s="346"/>
      <c r="C1" s="346"/>
      <c r="D1" s="346"/>
      <c r="E1" s="346"/>
      <c r="F1" s="346"/>
      <c r="G1" s="346"/>
      <c r="H1" s="347"/>
    </row>
    <row r="2" spans="1:8">
      <c r="A2" s="348" t="s">
        <v>143</v>
      </c>
      <c r="B2" s="349"/>
      <c r="C2" s="349"/>
      <c r="D2" s="349"/>
      <c r="E2" s="349"/>
      <c r="F2" s="349"/>
      <c r="G2" s="349"/>
      <c r="H2" s="350"/>
    </row>
    <row r="3" spans="1:8">
      <c r="A3" s="348" t="s">
        <v>328</v>
      </c>
      <c r="B3" s="349"/>
      <c r="C3" s="349"/>
      <c r="D3" s="349"/>
      <c r="E3" s="349"/>
      <c r="F3" s="349"/>
      <c r="G3" s="349"/>
      <c r="H3" s="350"/>
    </row>
    <row r="4" spans="1:8">
      <c r="A4" s="348" t="s">
        <v>329</v>
      </c>
      <c r="B4" s="349"/>
      <c r="C4" s="349"/>
      <c r="D4" s="349"/>
      <c r="E4" s="349"/>
      <c r="F4" s="349"/>
      <c r="G4" s="349"/>
      <c r="H4" s="350"/>
    </row>
    <row r="5" spans="1:8" ht="15" thickBot="1">
      <c r="A5" s="351" t="s">
        <v>173</v>
      </c>
      <c r="B5" s="351"/>
      <c r="C5" s="351"/>
      <c r="D5" s="351"/>
      <c r="E5" s="351"/>
      <c r="F5" s="351"/>
      <c r="G5" s="351"/>
      <c r="H5" s="351"/>
    </row>
    <row r="6" spans="1:8" ht="15" thickBot="1">
      <c r="A6" s="369" t="s">
        <v>330</v>
      </c>
      <c r="B6" s="369"/>
      <c r="C6" s="369"/>
      <c r="D6" s="369"/>
      <c r="E6" s="369"/>
      <c r="F6" s="369"/>
      <c r="G6" s="369"/>
      <c r="H6" s="369"/>
    </row>
    <row r="7" spans="1:8" ht="15" thickBot="1">
      <c r="A7" s="353" t="s">
        <v>225</v>
      </c>
      <c r="B7" s="353"/>
      <c r="C7" s="354" t="s">
        <v>331</v>
      </c>
      <c r="D7" s="354"/>
      <c r="E7" s="354"/>
      <c r="F7" s="354"/>
      <c r="G7" s="354"/>
      <c r="H7" s="354" t="s">
        <v>332</v>
      </c>
    </row>
    <row r="8" spans="1:8" ht="21" thickBot="1">
      <c r="A8" s="353"/>
      <c r="B8" s="353"/>
      <c r="C8" s="355" t="s">
        <v>226</v>
      </c>
      <c r="D8" s="355" t="s">
        <v>333</v>
      </c>
      <c r="E8" s="355" t="s">
        <v>257</v>
      </c>
      <c r="F8" s="355" t="s">
        <v>210</v>
      </c>
      <c r="G8" s="355" t="s">
        <v>227</v>
      </c>
      <c r="H8" s="354"/>
    </row>
    <row r="9" spans="1:8">
      <c r="A9" s="356"/>
      <c r="B9" s="356"/>
      <c r="C9" s="357">
        <v>1</v>
      </c>
      <c r="D9" s="357">
        <v>2</v>
      </c>
      <c r="E9" s="357" t="s">
        <v>334</v>
      </c>
      <c r="F9" s="357">
        <v>4</v>
      </c>
      <c r="G9" s="357">
        <v>5</v>
      </c>
      <c r="H9" s="357" t="s">
        <v>335</v>
      </c>
    </row>
    <row r="10" spans="1:8">
      <c r="A10" s="305"/>
      <c r="B10" s="359"/>
      <c r="C10" s="358"/>
      <c r="D10" s="370"/>
      <c r="E10" s="358"/>
      <c r="F10" s="358"/>
      <c r="G10" s="358"/>
      <c r="H10" s="358"/>
    </row>
    <row r="11" spans="1:8">
      <c r="A11" s="298" t="s">
        <v>366</v>
      </c>
      <c r="B11" s="299"/>
      <c r="C11" s="358">
        <f t="shared" ref="C11:H11" si="0">SUM(C12:C20)</f>
        <v>51966200</v>
      </c>
      <c r="D11" s="358">
        <f t="shared" si="0"/>
        <v>26311994</v>
      </c>
      <c r="E11" s="358">
        <f t="shared" si="0"/>
        <v>78278194</v>
      </c>
      <c r="F11" s="358">
        <f t="shared" si="0"/>
        <v>78278194</v>
      </c>
      <c r="G11" s="358">
        <f t="shared" si="0"/>
        <v>72075594</v>
      </c>
      <c r="H11" s="358">
        <f t="shared" si="0"/>
        <v>0</v>
      </c>
    </row>
    <row r="12" spans="1:8">
      <c r="A12" s="305"/>
      <c r="B12" s="359" t="s">
        <v>367</v>
      </c>
      <c r="C12" s="250">
        <v>0</v>
      </c>
      <c r="D12" s="250">
        <v>0</v>
      </c>
      <c r="E12" s="250">
        <f>C12+D12</f>
        <v>0</v>
      </c>
      <c r="F12" s="250">
        <v>0</v>
      </c>
      <c r="G12" s="250">
        <v>0</v>
      </c>
      <c r="H12" s="250">
        <f>E12-F12</f>
        <v>0</v>
      </c>
    </row>
    <row r="13" spans="1:8">
      <c r="A13" s="305"/>
      <c r="B13" s="359" t="s">
        <v>368</v>
      </c>
      <c r="C13" s="250">
        <v>0</v>
      </c>
      <c r="D13" s="250">
        <v>0</v>
      </c>
      <c r="E13" s="250">
        <f t="shared" ref="E13:E20" si="1">C13+D13</f>
        <v>0</v>
      </c>
      <c r="F13" s="250">
        <v>0</v>
      </c>
      <c r="G13" s="250">
        <v>0</v>
      </c>
      <c r="H13" s="250">
        <f t="shared" ref="H13:H20" si="2">E13-F13</f>
        <v>0</v>
      </c>
    </row>
    <row r="14" spans="1:8">
      <c r="A14" s="305"/>
      <c r="B14" s="359" t="s">
        <v>369</v>
      </c>
      <c r="C14" s="250">
        <v>0</v>
      </c>
      <c r="D14" s="250">
        <v>0</v>
      </c>
      <c r="E14" s="250">
        <f t="shared" si="1"/>
        <v>0</v>
      </c>
      <c r="F14" s="250">
        <v>0</v>
      </c>
      <c r="G14" s="250">
        <v>0</v>
      </c>
      <c r="H14" s="250">
        <f t="shared" si="2"/>
        <v>0</v>
      </c>
    </row>
    <row r="15" spans="1:8">
      <c r="A15" s="305"/>
      <c r="B15" s="359" t="s">
        <v>370</v>
      </c>
      <c r="C15" s="250">
        <v>51966200</v>
      </c>
      <c r="D15" s="250">
        <v>26311994</v>
      </c>
      <c r="E15" s="250">
        <f t="shared" si="1"/>
        <v>78278194</v>
      </c>
      <c r="F15" s="250">
        <v>78278194</v>
      </c>
      <c r="G15" s="250">
        <v>72075594</v>
      </c>
      <c r="H15" s="250">
        <f t="shared" si="2"/>
        <v>0</v>
      </c>
    </row>
    <row r="16" spans="1:8">
      <c r="A16" s="305"/>
      <c r="B16" s="359" t="s">
        <v>371</v>
      </c>
      <c r="C16" s="250">
        <v>0</v>
      </c>
      <c r="D16" s="250">
        <v>0</v>
      </c>
      <c r="E16" s="250">
        <f t="shared" si="1"/>
        <v>0</v>
      </c>
      <c r="F16" s="250">
        <v>0</v>
      </c>
      <c r="G16" s="250">
        <v>0</v>
      </c>
      <c r="H16" s="250">
        <f t="shared" si="2"/>
        <v>0</v>
      </c>
    </row>
    <row r="17" spans="1:8">
      <c r="A17" s="305"/>
      <c r="B17" s="359" t="s">
        <v>372</v>
      </c>
      <c r="C17" s="250">
        <v>0</v>
      </c>
      <c r="D17" s="250">
        <v>0</v>
      </c>
      <c r="E17" s="250">
        <f t="shared" si="1"/>
        <v>0</v>
      </c>
      <c r="F17" s="250">
        <v>0</v>
      </c>
      <c r="G17" s="250">
        <v>0</v>
      </c>
      <c r="H17" s="250">
        <f t="shared" si="2"/>
        <v>0</v>
      </c>
    </row>
    <row r="18" spans="1:8">
      <c r="A18" s="305"/>
      <c r="B18" s="359" t="s">
        <v>373</v>
      </c>
      <c r="C18" s="250">
        <v>0</v>
      </c>
      <c r="D18" s="250">
        <v>0</v>
      </c>
      <c r="E18" s="250">
        <f t="shared" si="1"/>
        <v>0</v>
      </c>
      <c r="F18" s="250">
        <v>0</v>
      </c>
      <c r="G18" s="250">
        <v>0</v>
      </c>
      <c r="H18" s="250">
        <f t="shared" si="2"/>
        <v>0</v>
      </c>
    </row>
    <row r="19" spans="1:8">
      <c r="A19" s="305"/>
      <c r="B19" s="359" t="s">
        <v>374</v>
      </c>
      <c r="C19" s="250">
        <v>0</v>
      </c>
      <c r="D19" s="250">
        <v>0</v>
      </c>
      <c r="E19" s="250">
        <f t="shared" si="1"/>
        <v>0</v>
      </c>
      <c r="F19" s="250">
        <v>0</v>
      </c>
      <c r="G19" s="250">
        <v>0</v>
      </c>
      <c r="H19" s="250">
        <f t="shared" si="2"/>
        <v>0</v>
      </c>
    </row>
    <row r="20" spans="1:8">
      <c r="A20" s="363"/>
      <c r="B20" s="364" t="s">
        <v>375</v>
      </c>
      <c r="C20" s="250">
        <v>0</v>
      </c>
      <c r="D20" s="250">
        <v>0</v>
      </c>
      <c r="E20" s="250">
        <f t="shared" si="1"/>
        <v>0</v>
      </c>
      <c r="F20" s="250">
        <v>0</v>
      </c>
      <c r="G20" s="250">
        <v>0</v>
      </c>
      <c r="H20" s="250">
        <f t="shared" si="2"/>
        <v>0</v>
      </c>
    </row>
    <row r="21" spans="1:8">
      <c r="A21" s="298" t="s">
        <v>376</v>
      </c>
      <c r="B21" s="299"/>
      <c r="C21" s="358">
        <f t="shared" ref="C21:H21" si="3">SUM(C22:C30)</f>
        <v>834029</v>
      </c>
      <c r="D21" s="358">
        <f t="shared" si="3"/>
        <v>2243564</v>
      </c>
      <c r="E21" s="358">
        <f t="shared" si="3"/>
        <v>3077593</v>
      </c>
      <c r="F21" s="358">
        <f t="shared" si="3"/>
        <v>3077593</v>
      </c>
      <c r="G21" s="358">
        <f t="shared" si="3"/>
        <v>3060333</v>
      </c>
      <c r="H21" s="358">
        <f t="shared" si="3"/>
        <v>0</v>
      </c>
    </row>
    <row r="22" spans="1:8">
      <c r="A22" s="305"/>
      <c r="B22" s="359" t="s">
        <v>377</v>
      </c>
      <c r="C22" s="250">
        <v>0</v>
      </c>
      <c r="D22" s="250">
        <v>1215363</v>
      </c>
      <c r="E22" s="250">
        <f>C22+D22</f>
        <v>1215363</v>
      </c>
      <c r="F22" s="250">
        <v>1215363</v>
      </c>
      <c r="G22" s="250">
        <v>1215363</v>
      </c>
      <c r="H22" s="250">
        <f>E22-F22</f>
        <v>0</v>
      </c>
    </row>
    <row r="23" spans="1:8">
      <c r="A23" s="305"/>
      <c r="B23" s="359" t="s">
        <v>378</v>
      </c>
      <c r="C23" s="250">
        <v>0</v>
      </c>
      <c r="D23" s="250">
        <v>1100608</v>
      </c>
      <c r="E23" s="250">
        <f t="shared" ref="E23:E30" si="4">C23+D23</f>
        <v>1100608</v>
      </c>
      <c r="F23" s="250">
        <v>1100608</v>
      </c>
      <c r="G23" s="250">
        <v>1100608</v>
      </c>
      <c r="H23" s="250">
        <f t="shared" ref="H23:H30" si="5">E23-F23</f>
        <v>0</v>
      </c>
    </row>
    <row r="24" spans="1:8">
      <c r="A24" s="305"/>
      <c r="B24" s="359" t="s">
        <v>379</v>
      </c>
      <c r="C24" s="250">
        <v>0</v>
      </c>
      <c r="D24" s="250">
        <v>0</v>
      </c>
      <c r="E24" s="250">
        <f t="shared" si="4"/>
        <v>0</v>
      </c>
      <c r="F24" s="250">
        <v>0</v>
      </c>
      <c r="G24" s="250">
        <v>0</v>
      </c>
      <c r="H24" s="250">
        <f t="shared" si="5"/>
        <v>0</v>
      </c>
    </row>
    <row r="25" spans="1:8">
      <c r="A25" s="305"/>
      <c r="B25" s="359" t="s">
        <v>380</v>
      </c>
      <c r="C25" s="250">
        <v>0</v>
      </c>
      <c r="D25" s="250">
        <v>0</v>
      </c>
      <c r="E25" s="250">
        <f t="shared" si="4"/>
        <v>0</v>
      </c>
      <c r="F25" s="250">
        <v>0</v>
      </c>
      <c r="G25" s="250">
        <v>0</v>
      </c>
      <c r="H25" s="250">
        <f t="shared" si="5"/>
        <v>0</v>
      </c>
    </row>
    <row r="26" spans="1:8">
      <c r="A26" s="305"/>
      <c r="B26" s="359" t="s">
        <v>381</v>
      </c>
      <c r="C26" s="250">
        <v>0</v>
      </c>
      <c r="D26" s="250">
        <v>0</v>
      </c>
      <c r="E26" s="250">
        <f t="shared" si="4"/>
        <v>0</v>
      </c>
      <c r="F26" s="250">
        <v>0</v>
      </c>
      <c r="G26" s="250">
        <v>0</v>
      </c>
      <c r="H26" s="250">
        <f t="shared" si="5"/>
        <v>0</v>
      </c>
    </row>
    <row r="27" spans="1:8">
      <c r="A27" s="305"/>
      <c r="B27" s="359" t="s">
        <v>382</v>
      </c>
      <c r="C27" s="250">
        <v>834029</v>
      </c>
      <c r="D27" s="274">
        <v>-91171</v>
      </c>
      <c r="E27" s="250">
        <f t="shared" si="4"/>
        <v>742858</v>
      </c>
      <c r="F27" s="250">
        <v>742858</v>
      </c>
      <c r="G27" s="250">
        <v>725598</v>
      </c>
      <c r="H27" s="250">
        <f t="shared" si="5"/>
        <v>0</v>
      </c>
    </row>
    <row r="28" spans="1:8">
      <c r="A28" s="305"/>
      <c r="B28" s="359" t="s">
        <v>383</v>
      </c>
      <c r="C28" s="250">
        <v>0</v>
      </c>
      <c r="D28" s="250">
        <v>0</v>
      </c>
      <c r="E28" s="250">
        <f t="shared" si="4"/>
        <v>0</v>
      </c>
      <c r="F28" s="250">
        <v>0</v>
      </c>
      <c r="G28" s="250">
        <v>0</v>
      </c>
      <c r="H28" s="250">
        <f t="shared" si="5"/>
        <v>0</v>
      </c>
    </row>
    <row r="29" spans="1:8">
      <c r="A29" s="305"/>
      <c r="B29" s="359" t="s">
        <v>384</v>
      </c>
      <c r="C29" s="250">
        <v>0</v>
      </c>
      <c r="D29" s="250">
        <v>0</v>
      </c>
      <c r="E29" s="250">
        <f t="shared" si="4"/>
        <v>0</v>
      </c>
      <c r="F29" s="250">
        <v>0</v>
      </c>
      <c r="G29" s="250">
        <v>0</v>
      </c>
      <c r="H29" s="250">
        <f t="shared" si="5"/>
        <v>0</v>
      </c>
    </row>
    <row r="30" spans="1:8">
      <c r="A30" s="363"/>
      <c r="B30" s="364" t="s">
        <v>385</v>
      </c>
      <c r="C30" s="250">
        <v>0</v>
      </c>
      <c r="D30" s="250">
        <v>18764</v>
      </c>
      <c r="E30" s="250">
        <f t="shared" si="4"/>
        <v>18764</v>
      </c>
      <c r="F30" s="250">
        <v>18764</v>
      </c>
      <c r="G30" s="250">
        <v>18764</v>
      </c>
      <c r="H30" s="250">
        <f t="shared" si="5"/>
        <v>0</v>
      </c>
    </row>
    <row r="31" spans="1:8">
      <c r="A31" s="298" t="s">
        <v>386</v>
      </c>
      <c r="B31" s="299"/>
      <c r="C31" s="358">
        <f t="shared" ref="C31:H31" si="6">SUM(C32:C34)</f>
        <v>0</v>
      </c>
      <c r="D31" s="358">
        <f t="shared" si="6"/>
        <v>0</v>
      </c>
      <c r="E31" s="358">
        <f t="shared" si="6"/>
        <v>0</v>
      </c>
      <c r="F31" s="358">
        <f t="shared" si="6"/>
        <v>0</v>
      </c>
      <c r="G31" s="358">
        <f t="shared" si="6"/>
        <v>0</v>
      </c>
      <c r="H31" s="358">
        <f t="shared" si="6"/>
        <v>0</v>
      </c>
    </row>
    <row r="32" spans="1:8">
      <c r="A32" s="305"/>
      <c r="B32" s="359" t="s">
        <v>387</v>
      </c>
      <c r="C32" s="250">
        <v>0</v>
      </c>
      <c r="D32" s="250">
        <v>0</v>
      </c>
      <c r="E32" s="250">
        <f>C32+D32</f>
        <v>0</v>
      </c>
      <c r="F32" s="250">
        <v>0</v>
      </c>
      <c r="G32" s="250">
        <v>0</v>
      </c>
      <c r="H32" s="250">
        <f>E32-F32</f>
        <v>0</v>
      </c>
    </row>
    <row r="33" spans="1:8">
      <c r="A33" s="305"/>
      <c r="B33" s="359" t="s">
        <v>388</v>
      </c>
      <c r="C33" s="250">
        <v>0</v>
      </c>
      <c r="D33" s="250">
        <v>0</v>
      </c>
      <c r="E33" s="250">
        <f t="shared" ref="E33:E34" si="7">C33+D33</f>
        <v>0</v>
      </c>
      <c r="F33" s="250">
        <v>0</v>
      </c>
      <c r="G33" s="250">
        <v>0</v>
      </c>
      <c r="H33" s="250">
        <f t="shared" ref="H33:H34" si="8">E33-F33</f>
        <v>0</v>
      </c>
    </row>
    <row r="34" spans="1:8">
      <c r="A34" s="305"/>
      <c r="B34" s="359" t="s">
        <v>389</v>
      </c>
      <c r="C34" s="250">
        <v>0</v>
      </c>
      <c r="D34" s="250">
        <v>0</v>
      </c>
      <c r="E34" s="250">
        <f t="shared" si="7"/>
        <v>0</v>
      </c>
      <c r="F34" s="250">
        <v>0</v>
      </c>
      <c r="G34" s="250">
        <v>0</v>
      </c>
      <c r="H34" s="250">
        <f t="shared" si="8"/>
        <v>0</v>
      </c>
    </row>
    <row r="35" spans="1:8">
      <c r="A35" s="305"/>
      <c r="B35" s="359"/>
      <c r="C35" s="358"/>
      <c r="D35" s="370"/>
      <c r="E35" s="358"/>
      <c r="F35" s="358"/>
      <c r="G35" s="358"/>
      <c r="H35" s="358"/>
    </row>
    <row r="36" spans="1:8">
      <c r="A36" s="365"/>
      <c r="B36" s="366" t="s">
        <v>390</v>
      </c>
      <c r="C36" s="367">
        <f>+C11+C21+C31</f>
        <v>52800229</v>
      </c>
      <c r="D36" s="367">
        <f t="shared" ref="D36:H36" si="9">+D11+D21+D31</f>
        <v>28555558</v>
      </c>
      <c r="E36" s="367">
        <f t="shared" si="9"/>
        <v>81355787</v>
      </c>
      <c r="F36" s="367">
        <f t="shared" si="9"/>
        <v>81355787</v>
      </c>
      <c r="G36" s="367">
        <f t="shared" si="9"/>
        <v>75135927</v>
      </c>
      <c r="H36" s="367">
        <f t="shared" si="9"/>
        <v>0</v>
      </c>
    </row>
  </sheetData>
  <mergeCells count="12">
    <mergeCell ref="A7:B9"/>
    <mergeCell ref="C7:G7"/>
    <mergeCell ref="H7:H8"/>
    <mergeCell ref="A11:B11"/>
    <mergeCell ref="A21:B21"/>
    <mergeCell ref="A31:B31"/>
    <mergeCell ref="A1:H1"/>
    <mergeCell ref="A2:H2"/>
    <mergeCell ref="A3:H3"/>
    <mergeCell ref="A4:H4"/>
    <mergeCell ref="A5:H5"/>
    <mergeCell ref="A6:H6"/>
  </mergeCells>
  <pageMargins left="0.70866141732283472" right="0.51181102362204722" top="0.74803149606299213" bottom="0.74803149606299213" header="0.31496062992125984" footer="0.31496062992125984"/>
  <pageSetup scale="85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1</vt:i4>
      </vt:variant>
    </vt:vector>
  </HeadingPairs>
  <TitlesOfParts>
    <vt:vector size="25" baseType="lpstr">
      <vt:lpstr>ESF</vt:lpstr>
      <vt:lpstr>EADoP</vt:lpstr>
      <vt:lpstr> EADoP(1)</vt:lpstr>
      <vt:lpstr>IAAODF</vt:lpstr>
      <vt:lpstr>B.Pp.LDF AG2019</vt:lpstr>
      <vt:lpstr>EAID (1)</vt:lpstr>
      <vt:lpstr>EAID (2)</vt:lpstr>
      <vt:lpstr>EAPED NE COG</vt:lpstr>
      <vt:lpstr>EAPED NE COG (2)</vt:lpstr>
      <vt:lpstr>EAPED NE COG (3)</vt:lpstr>
      <vt:lpstr>EAPED E COG</vt:lpstr>
      <vt:lpstr>EAPED E COG (2)</vt:lpstr>
      <vt:lpstr>EAPED E COG (3)</vt:lpstr>
      <vt:lpstr>EAPED CA</vt:lpstr>
      <vt:lpstr>EAPED CF</vt:lpstr>
      <vt:lpstr>EAPED CF (2)</vt:lpstr>
      <vt:lpstr>EAPED CSPC</vt:lpstr>
      <vt:lpstr>PI-LDF. 7a</vt:lpstr>
      <vt:lpstr>PROY.EGR.7b</vt:lpstr>
      <vt:lpstr>RI-LDF. 7c</vt:lpstr>
      <vt:lpstr>Res.EGR.7d</vt:lpstr>
      <vt:lpstr>ISEA-LDF (1)</vt:lpstr>
      <vt:lpstr>ISEA-LDF (2)</vt:lpstr>
      <vt:lpstr>Guia de Cumplimiento LDF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Informatica</cp:lastModifiedBy>
  <cp:lastPrinted>2020-02-04T19:06:05Z</cp:lastPrinted>
  <dcterms:created xsi:type="dcterms:W3CDTF">2016-12-12T17:40:01Z</dcterms:created>
  <dcterms:modified xsi:type="dcterms:W3CDTF">2020-02-04T19:06:46Z</dcterms:modified>
</cp:coreProperties>
</file>